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wijdevenen-my.sharepoint.com/personal/a_zantboer_wijdevenen_nl/Documents/Documenten/"/>
    </mc:Choice>
  </mc:AlternateContent>
  <xr:revisionPtr revIDLastSave="0" documentId="8_{62A56A3C-320A-456F-9C86-F3175B279D70}" xr6:coauthVersionLast="47" xr6:coauthVersionMax="47" xr10:uidLastSave="{00000000-0000-0000-0000-000000000000}"/>
  <bookViews>
    <workbookView xWindow="-110" yWindow="-110" windowWidth="38620" windowHeight="21220" activeTab="1" xr2:uid="{00000000-000D-0000-FFFF-FFFF00000000}"/>
  </bookViews>
  <sheets>
    <sheet name="vakantierooster" sheetId="3" r:id="rId1"/>
    <sheet name="berekening" sheetId="2" r:id="rId2"/>
    <sheet name="schooltijden" sheetId="1" r:id="rId3"/>
  </sheets>
  <definedNames>
    <definedName name="_xlnm.Print_Area" localSheetId="1">berekening!$A$1:$M$68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2" i="2" l="1"/>
  <c r="R42" i="2"/>
  <c r="S42" i="2"/>
  <c r="T42" i="2"/>
  <c r="U42" i="2"/>
  <c r="V42" i="2"/>
  <c r="P42" i="2"/>
  <c r="W41" i="2"/>
  <c r="O42" i="2"/>
  <c r="U39" i="2"/>
  <c r="S39" i="2"/>
  <c r="Q39" i="2"/>
  <c r="R39" i="2" s="1"/>
  <c r="T39" i="2"/>
  <c r="P39" i="2"/>
  <c r="W38" i="2"/>
  <c r="W40" i="2"/>
  <c r="M35" i="3"/>
  <c r="M37" i="3" s="1"/>
  <c r="Q35" i="3"/>
  <c r="P35" i="3"/>
  <c r="P37" i="3" s="1"/>
  <c r="O35" i="3"/>
  <c r="O37" i="3" s="1"/>
  <c r="N35" i="3"/>
  <c r="N37" i="3" s="1"/>
  <c r="Q37" i="3"/>
  <c r="W29" i="2"/>
  <c r="W31" i="2"/>
  <c r="W32" i="2"/>
  <c r="W33" i="2"/>
  <c r="W34" i="2"/>
  <c r="W35" i="2"/>
  <c r="W36" i="2"/>
  <c r="W37" i="2"/>
  <c r="W22" i="2"/>
  <c r="W23" i="2"/>
  <c r="W20" i="2"/>
  <c r="W21" i="2"/>
  <c r="W24" i="2"/>
  <c r="W25" i="2"/>
  <c r="W26" i="2"/>
  <c r="C8" i="1"/>
  <c r="C10" i="1"/>
  <c r="I8" i="1"/>
  <c r="K8" i="1"/>
  <c r="I10" i="1"/>
  <c r="J10" i="1"/>
  <c r="G4" i="2"/>
  <c r="I4" i="2"/>
  <c r="K4" i="2"/>
  <c r="K6" i="2"/>
  <c r="O7" i="2"/>
  <c r="P7" i="2"/>
  <c r="Q7" i="2"/>
  <c r="R7" i="2"/>
  <c r="S7" i="2"/>
  <c r="T7" i="2"/>
  <c r="U7" i="2"/>
  <c r="V7" i="2"/>
  <c r="K9" i="2"/>
  <c r="K10" i="2"/>
  <c r="G11" i="2"/>
  <c r="I11" i="2"/>
  <c r="O12" i="2"/>
  <c r="P12" i="2"/>
  <c r="Q12" i="2"/>
  <c r="R12" i="2"/>
  <c r="R14" i="2" s="1"/>
  <c r="S12" i="2"/>
  <c r="T12" i="2"/>
  <c r="U12" i="2"/>
  <c r="V12" i="2"/>
  <c r="F13" i="2"/>
  <c r="H13" i="2"/>
  <c r="J13" i="2"/>
  <c r="J14" i="2" s="1"/>
  <c r="J19" i="2" s="1"/>
  <c r="F14" i="2"/>
  <c r="F19" i="2" s="1"/>
  <c r="H14" i="2"/>
  <c r="H19" i="2" s="1"/>
  <c r="F15" i="2"/>
  <c r="H15" i="2"/>
  <c r="F16" i="2"/>
  <c r="H16" i="2"/>
  <c r="O17" i="2"/>
  <c r="P17" i="2"/>
  <c r="Q17" i="2"/>
  <c r="R17" i="2"/>
  <c r="S17" i="2"/>
  <c r="T17" i="2"/>
  <c r="U17" i="2"/>
  <c r="V17" i="2"/>
  <c r="O18" i="2"/>
  <c r="P18" i="2"/>
  <c r="Q18" i="2"/>
  <c r="R18" i="2"/>
  <c r="S18" i="2"/>
  <c r="T18" i="2"/>
  <c r="U18" i="2"/>
  <c r="V18" i="2"/>
  <c r="O19" i="2"/>
  <c r="P19" i="2"/>
  <c r="Q19" i="2"/>
  <c r="R19" i="2"/>
  <c r="S19" i="2"/>
  <c r="T19" i="2"/>
  <c r="U19" i="2"/>
  <c r="V19" i="2"/>
  <c r="F22" i="2"/>
  <c r="H22" i="2"/>
  <c r="J22" i="2"/>
  <c r="O27" i="2"/>
  <c r="P27" i="2"/>
  <c r="Q27" i="2"/>
  <c r="R27" i="2"/>
  <c r="S27" i="2"/>
  <c r="T27" i="2"/>
  <c r="U27" i="2"/>
  <c r="V27" i="2"/>
  <c r="E28" i="2"/>
  <c r="G28" i="2"/>
  <c r="I28" i="2"/>
  <c r="K28" i="2"/>
  <c r="K30" i="2"/>
  <c r="M45" i="2"/>
  <c r="M46" i="2"/>
  <c r="E51" i="2" s="1"/>
  <c r="E57" i="2" s="1"/>
  <c r="E47" i="2"/>
  <c r="M47" i="2" s="1"/>
  <c r="E55" i="2"/>
  <c r="D10" i="1"/>
  <c r="E2" i="2"/>
  <c r="D15" i="2" s="1"/>
  <c r="E56" i="2"/>
  <c r="V39" i="2" l="1"/>
  <c r="M28" i="2"/>
  <c r="D14" i="2"/>
  <c r="D19" i="2" s="1"/>
  <c r="D13" i="2"/>
  <c r="K11" i="2"/>
  <c r="U14" i="2"/>
  <c r="Q14" i="2"/>
  <c r="E54" i="2"/>
  <c r="P14" i="2"/>
  <c r="U28" i="2"/>
  <c r="O14" i="2"/>
  <c r="E4" i="2"/>
  <c r="E11" i="2" s="1"/>
  <c r="W27" i="2"/>
  <c r="W19" i="2"/>
  <c r="W18" i="2"/>
  <c r="T14" i="2"/>
  <c r="V14" i="2"/>
  <c r="S14" i="2"/>
  <c r="E29" i="2"/>
  <c r="S28" i="2"/>
  <c r="O28" i="2"/>
  <c r="V28" i="2"/>
  <c r="R28" i="2"/>
  <c r="T28" i="2"/>
  <c r="Q28" i="2"/>
  <c r="P28" i="2"/>
  <c r="W17" i="2"/>
  <c r="U30" i="2" l="1"/>
  <c r="W39" i="2"/>
  <c r="U44" i="2"/>
  <c r="W28" i="2"/>
  <c r="P30" i="2"/>
  <c r="P44" i="2"/>
  <c r="Q30" i="2"/>
  <c r="Q44" i="2"/>
  <c r="T44" i="2"/>
  <c r="T30" i="2"/>
  <c r="R30" i="2"/>
  <c r="R44" i="2"/>
  <c r="V44" i="2"/>
  <c r="V30" i="2"/>
  <c r="O44" i="2"/>
  <c r="O30" i="2"/>
  <c r="S44" i="2"/>
  <c r="S30" i="2"/>
  <c r="W30" i="2" l="1"/>
  <c r="W44" i="2"/>
  <c r="X44" i="2"/>
  <c r="O49" i="2"/>
  <c r="Y44" i="2"/>
  <c r="O48" i="2"/>
  <c r="O50" i="2" l="1"/>
  <c r="O51" i="2" s="1"/>
</calcChain>
</file>

<file path=xl/sharedStrings.xml><?xml version="1.0" encoding="utf-8"?>
<sst xmlns="http://schemas.openxmlformats.org/spreadsheetml/2006/main" count="223" uniqueCount="164">
  <si>
    <t>week</t>
  </si>
  <si>
    <t>vakanties en vrije dagen</t>
  </si>
  <si>
    <t>maan-dag</t>
  </si>
  <si>
    <t>dins-dag</t>
  </si>
  <si>
    <t>woens-dag</t>
  </si>
  <si>
    <t>donder-dag</t>
  </si>
  <si>
    <t>vrijdag</t>
  </si>
  <si>
    <t>zater-dag</t>
  </si>
  <si>
    <t>zondag</t>
  </si>
  <si>
    <t>vrijdag kinderen vrij ivm kermis</t>
  </si>
  <si>
    <t>voorjaarsvakantie</t>
  </si>
  <si>
    <t>Goede Vrijdag</t>
  </si>
  <si>
    <t>herfstvakantie</t>
  </si>
  <si>
    <t>meivakantie</t>
  </si>
  <si>
    <t xml:space="preserve">Pinksteren </t>
  </si>
  <si>
    <t>onderbouw vrijwillig eerste uur vrij op dinsdag  06-12 ivm Sint</t>
  </si>
  <si>
    <t>onderbouw op 22-12 eerste uur vrijwillig vrij  ivm kerstavond 21-12</t>
  </si>
  <si>
    <t>kerstvakantie</t>
  </si>
  <si>
    <t>zomervakantie</t>
  </si>
  <si>
    <t>kermisweek week 34</t>
  </si>
  <si>
    <t>les tussen 1-10 en 25-02</t>
  </si>
  <si>
    <t>studiemomenten, leerlingen zijn vrij. Leerkrachten werken.</t>
  </si>
  <si>
    <t>lkr werken</t>
  </si>
  <si>
    <t>totaal lesdagen tussen 1-10 en 1-10</t>
  </si>
  <si>
    <t>groepen 1,2,3 en 4</t>
  </si>
  <si>
    <t>vr mi vrij</t>
  </si>
  <si>
    <t>06-12 onderbouw 1 tot en met 4 eerste uur vrij na sint facultatief</t>
  </si>
  <si>
    <t>groep1 t/m 2</t>
  </si>
  <si>
    <t>groep 3</t>
  </si>
  <si>
    <t>groep 4</t>
  </si>
  <si>
    <t>groep 5 t/m 8</t>
  </si>
  <si>
    <t>normale weken, per week per groep</t>
  </si>
  <si>
    <t>normaal aantal uren</t>
  </si>
  <si>
    <t>Aantal weken</t>
  </si>
  <si>
    <t>afwijkende uren</t>
  </si>
  <si>
    <t>week voor de herfst- en voorjaars en meivakantie(vrmi vrij)</t>
  </si>
  <si>
    <t>Totaal aantal uur Bruto</t>
  </si>
  <si>
    <t>extra bijtellingsdag , 30 september 2016=vrijdag</t>
  </si>
  <si>
    <t>extra</t>
  </si>
  <si>
    <t>29 februari?</t>
  </si>
  <si>
    <t>29-2-2014</t>
  </si>
  <si>
    <t>totaal aantal uren als lln alles naar school zouden gaan</t>
  </si>
  <si>
    <t>vakanties</t>
  </si>
  <si>
    <t>Totaal extra bijteling</t>
  </si>
  <si>
    <t>19-10 t/m 23-10</t>
  </si>
  <si>
    <t>21-12t/m01-01</t>
  </si>
  <si>
    <t>Totaal bruto uren</t>
  </si>
  <si>
    <t>22-02 t/m 26-02</t>
  </si>
  <si>
    <t>AF: vakanties</t>
  </si>
  <si>
    <t>pasen</t>
  </si>
  <si>
    <t>herfstvakantie 1 week</t>
  </si>
  <si>
    <t>Koningsdag: 27.04.2016</t>
  </si>
  <si>
    <t>kerstvakantie  2 weken</t>
  </si>
  <si>
    <t>02-05 t/m 13-05</t>
  </si>
  <si>
    <t>voorjaarsvakantie 1 week</t>
  </si>
  <si>
    <t>en hemelvaart</t>
  </si>
  <si>
    <t xml:space="preserve">pinkstervakantie </t>
  </si>
  <si>
    <t>Tweede Paasdag</t>
  </si>
  <si>
    <t>11-07 t/m 19-08</t>
  </si>
  <si>
    <t xml:space="preserve">Koningsdag: valt in vakantie </t>
  </si>
  <si>
    <t xml:space="preserve">Extra meiweek </t>
  </si>
  <si>
    <t>Meivakantie 1 week</t>
  </si>
  <si>
    <t xml:space="preserve">Hemelvaart </t>
  </si>
  <si>
    <t>pinkstervakantie (2e pinksterdag)</t>
  </si>
  <si>
    <t>totaal</t>
  </si>
  <si>
    <t>zomervakantie 6 weken</t>
  </si>
  <si>
    <t>totaal gaan de leerlingen van 1 tot en met 8 dan naar school</t>
  </si>
  <si>
    <t>1 plus 2</t>
  </si>
  <si>
    <t>alleen 3</t>
  </si>
  <si>
    <t>alleen 4</t>
  </si>
  <si>
    <t>5, 6,7,en 8</t>
  </si>
  <si>
    <t>Sub totaal vakanties</t>
  </si>
  <si>
    <t>onderbouw</t>
  </si>
  <si>
    <t>bovenbouw</t>
  </si>
  <si>
    <t>Aantal uur exl. Roostervrij</t>
  </si>
  <si>
    <t xml:space="preserve">vrijdagmiddag  </t>
  </si>
  <si>
    <t>Roostervrije dagen</t>
  </si>
  <si>
    <t>onderbouw facultatief uur vrij na 5 dec? Ja, 6 dec is op een schooldag</t>
  </si>
  <si>
    <t>vrijdagmiddag vrij vanaf twaalf uur, compensatie voor kerstviering 's avonds</t>
  </si>
  <si>
    <t>onderbouw donderdagmorgen eerste uur facultatief vrij na de kerstviering op woensdag</t>
  </si>
  <si>
    <t>studiedagen:</t>
  </si>
  <si>
    <t>maandag 30-11 ( = studiedag voor het hele team)</t>
  </si>
  <si>
    <t>5,6,7, en 8</t>
  </si>
  <si>
    <t>woensdag 06-07 voor groep  8</t>
  </si>
  <si>
    <t>bb</t>
  </si>
  <si>
    <t>ob</t>
  </si>
  <si>
    <t>Netto lestijden</t>
  </si>
  <si>
    <t>resterend aantal uren dat kinderen naar school gaan</t>
  </si>
  <si>
    <t xml:space="preserve">totaal </t>
  </si>
  <si>
    <t>Check:</t>
  </si>
  <si>
    <t>Gaat de onderbouw 3520 uur naar school minimaal?</t>
  </si>
  <si>
    <t>Gaat de bovenbouw minimaal 3760 uur naar school?</t>
  </si>
  <si>
    <t xml:space="preserve">verplichte uren </t>
  </si>
  <si>
    <t>bobouw</t>
  </si>
  <si>
    <t>Totaal minimaal 7520 uur naar school?</t>
  </si>
  <si>
    <t xml:space="preserve">marge uren </t>
  </si>
  <si>
    <t>Niet meer dan 7 vierdaagse schoolweken?</t>
  </si>
  <si>
    <t>ja</t>
  </si>
  <si>
    <t>Corresponderen herfst- en voorjaarsvakantie met Alphen?</t>
  </si>
  <si>
    <t>Uren in geval van calamiteit?</t>
  </si>
  <si>
    <t>?</t>
  </si>
  <si>
    <t>regel van de extra dag ( volgens inspectie)</t>
  </si>
  <si>
    <t xml:space="preserve">In een jaar mag je er een extra dag ( 5,5 of 3,75 igv woensdag) bij tellen als 30 september op een </t>
  </si>
  <si>
    <t xml:space="preserve">In een jaar mag je er een extra dag ( 5,25) bij tellen als 30 september op een </t>
  </si>
  <si>
    <t>door de weekse dag valt:</t>
  </si>
  <si>
    <t>Je kijkt naar het schooljaar 2015-2016:</t>
  </si>
  <si>
    <t>1 oktober 2015-30 september 2016.</t>
  </si>
  <si>
    <t>30 sept. 2016 valt op een vrijdag</t>
  </si>
  <si>
    <t>als 30 sept. In het weekend valt, vervalt de bijtelling</t>
  </si>
  <si>
    <t>De  tweede dag, 29 februari als deze in geval van schrikkeljaar op een werkdag valt.In 2016 het geval, nl op maandag.</t>
  </si>
  <si>
    <t>groep 1 t/m 4</t>
  </si>
  <si>
    <t xml:space="preserve">ochtend </t>
  </si>
  <si>
    <t>uren</t>
  </si>
  <si>
    <t>middag</t>
  </si>
  <si>
    <t>maandag</t>
  </si>
  <si>
    <t>08:30 -14.00</t>
  </si>
  <si>
    <t>08:30 -14.00 </t>
  </si>
  <si>
    <t>dinsdag</t>
  </si>
  <si>
    <t>08:30 -14:00</t>
  </si>
  <si>
    <t>woensdag</t>
  </si>
  <si>
    <t xml:space="preserve"> </t>
  </si>
  <si>
    <t>donderdag</t>
  </si>
  <si>
    <t>08:30 -12.00 </t>
  </si>
  <si>
    <t xml:space="preserve">aantal schoolweken </t>
  </si>
  <si>
    <t>uur</t>
  </si>
  <si>
    <t>alle vrijdagmiddagen vrij</t>
  </si>
  <si>
    <t xml:space="preserve">in totaal moeten </t>
  </si>
  <si>
    <t xml:space="preserve">de leerlingen in de groepen 1 tot en met 8  </t>
  </si>
  <si>
    <t>7520 uur naar school</t>
  </si>
  <si>
    <t>onderbouw minstens 3520</t>
  </si>
  <si>
    <t>bovenbouw minstens 3760</t>
  </si>
  <si>
    <t>resterende 240 uur naar eigen inzicht verdelen over ob en bb</t>
  </si>
  <si>
    <t>niet meer dan 7 vierdaagse schoolweken, voor de groepen 3 tot en met 8</t>
  </si>
  <si>
    <t>Je kijkt naar het schooljaar 2023-2024:</t>
  </si>
  <si>
    <t>1 oktober 2023-30 september 2024.</t>
  </si>
  <si>
    <t>De  tweede dag, 29 februari als deze in geval van schrikkeljaar op een werkdag valt.In 2024  het geval:donderdag</t>
  </si>
  <si>
    <t>30 sept. 2024 valt op een maandag.</t>
  </si>
  <si>
    <t xml:space="preserve">29 februari? </t>
  </si>
  <si>
    <t xml:space="preserve">extra bijtellingsdag, 30 september </t>
  </si>
  <si>
    <t>De kermisdag op vrijdag 25-08</t>
  </si>
  <si>
    <t>22-12 lln en lkr  vrij vanaf twaalf uur ter compensatie van de kerstviering.</t>
  </si>
  <si>
    <t>13-10 en 16-02 alle leerlingen 's middags vrij, lkr werken.</t>
  </si>
  <si>
    <t>21-12 onderbouw 1 tot en met 4 eerste uur vrij na kerstviering (facultatief)</t>
  </si>
  <si>
    <t>29-02</t>
  </si>
  <si>
    <t>les tussen 1-10 en 19-02</t>
  </si>
  <si>
    <t>les tussen 26-02 en tot 1-10</t>
  </si>
  <si>
    <t>27-04 Koningsdag</t>
  </si>
  <si>
    <t>05-05 bevrijdingsdag</t>
  </si>
  <si>
    <t>09-05 Hemelvaartsdag</t>
  </si>
  <si>
    <t>19-05 en 20-05 Pinksteren</t>
  </si>
  <si>
    <t>extra meiweek</t>
  </si>
  <si>
    <t>11-03 start Ramadan</t>
  </si>
  <si>
    <t>09-04 Suikerfeest</t>
  </si>
  <si>
    <t>16-06 Offerfeest</t>
  </si>
  <si>
    <t>zaterdag</t>
  </si>
  <si>
    <t>studiedag laatste vrijdag van het jaar</t>
  </si>
  <si>
    <t>Subtotaal Roostervrije uren</t>
  </si>
  <si>
    <t>een studiedag in maart</t>
  </si>
  <si>
    <t xml:space="preserve">(Witte Donderdag) en Goede Vrijdag </t>
  </si>
  <si>
    <t>een studiedag in juni</t>
  </si>
  <si>
    <t>studiedagen</t>
  </si>
  <si>
    <t>drie studiedagen in november</t>
  </si>
  <si>
    <t>Uren in geval van calamiteit? Bv geen vervanging, te heet, ijsvrij</t>
  </si>
  <si>
    <t>cxz\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</si>
</sst>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d/m"/>
    <numFmt numFmtId="166" formatCode="d/m;@"/>
    <numFmt numFmtId="167" formatCode="#,##0.0"/>
  </numFmts>
  <fonts count="20" x14ac:knownFonts="1">
    <font>
      <sz val="10"/>
      <color indexed="8"/>
      <name val="Arial"/>
    </font>
    <font>
      <sz val="8"/>
      <color indexed="8"/>
      <name val="Arial"/>
    </font>
    <font>
      <u/>
      <sz val="8"/>
      <color indexed="8"/>
      <name val="Arial"/>
    </font>
    <font>
      <b/>
      <sz val="8"/>
      <color indexed="8"/>
      <name val="Arial"/>
    </font>
    <font>
      <i/>
      <sz val="8"/>
      <color indexed="8"/>
      <name val="Arial"/>
    </font>
    <font>
      <i/>
      <u/>
      <sz val="8"/>
      <color indexed="8"/>
      <name val="Arial"/>
    </font>
    <font>
      <sz val="10"/>
      <color indexed="52"/>
      <name val="Arial"/>
    </font>
    <font>
      <b/>
      <sz val="10"/>
      <color indexed="8"/>
      <name val="Arial"/>
    </font>
    <font>
      <i/>
      <sz val="10"/>
      <color indexed="8"/>
      <name val="Arial"/>
    </font>
    <font>
      <b/>
      <i/>
      <sz val="8"/>
      <color indexed="8"/>
      <name val="Arial"/>
    </font>
    <font>
      <sz val="8"/>
      <color indexed="8"/>
      <name val="Calibri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i/>
      <sz val="8"/>
      <color indexed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8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9"/>
      </patternFill>
    </fill>
    <fill>
      <patternFill patternType="solid">
        <fgColor rgb="FFFFC000"/>
        <bgColor indexed="9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204">
    <xf numFmtId="0" fontId="0" fillId="0" borderId="0" xfId="0" applyFill="1" applyProtection="1"/>
    <xf numFmtId="20" fontId="0" fillId="0" borderId="0" xfId="0" applyNumberFormat="1" applyFill="1" applyProtection="1"/>
    <xf numFmtId="0" fontId="1" fillId="0" borderId="0" xfId="0" applyFont="1" applyFill="1" applyProtection="1"/>
    <xf numFmtId="0" fontId="1" fillId="2" borderId="1" xfId="0" applyFont="1" applyFill="1" applyBorder="1" applyProtection="1"/>
    <xf numFmtId="0" fontId="1" fillId="0" borderId="2" xfId="0" applyFont="1" applyFill="1" applyBorder="1" applyProtection="1"/>
    <xf numFmtId="0" fontId="1" fillId="0" borderId="3" xfId="0" applyFont="1" applyFill="1" applyBorder="1" applyProtection="1"/>
    <xf numFmtId="0" fontId="1" fillId="2" borderId="2" xfId="0" applyFont="1" applyFill="1" applyBorder="1" applyProtection="1"/>
    <xf numFmtId="20" fontId="1" fillId="0" borderId="4" xfId="0" applyNumberFormat="1" applyFont="1" applyFill="1" applyBorder="1" applyAlignment="1" applyProtection="1">
      <alignment horizontal="left"/>
    </xf>
    <xf numFmtId="2" fontId="1" fillId="0" borderId="0" xfId="0" applyNumberFormat="1" applyFont="1" applyFill="1" applyProtection="1"/>
    <xf numFmtId="0" fontId="1" fillId="2" borderId="0" xfId="0" applyFont="1" applyFill="1" applyProtection="1"/>
    <xf numFmtId="20" fontId="1" fillId="0" borderId="4" xfId="0" applyNumberFormat="1" applyFont="1" applyFill="1" applyBorder="1" applyProtection="1"/>
    <xf numFmtId="20" fontId="1" fillId="0" borderId="0" xfId="0" applyNumberFormat="1" applyFont="1" applyFill="1" applyProtection="1"/>
    <xf numFmtId="2" fontId="2" fillId="0" borderId="0" xfId="0" applyNumberFormat="1" applyFont="1" applyFill="1" applyProtection="1"/>
    <xf numFmtId="1" fontId="1" fillId="0" borderId="0" xfId="0" applyNumberFormat="1" applyFont="1" applyFill="1" applyProtection="1"/>
    <xf numFmtId="164" fontId="3" fillId="0" borderId="5" xfId="0" applyNumberFormat="1" applyFont="1" applyFill="1" applyBorder="1" applyProtection="1"/>
    <xf numFmtId="0" fontId="4" fillId="0" borderId="0" xfId="0" applyFont="1" applyFill="1" applyProtection="1"/>
    <xf numFmtId="2" fontId="4" fillId="0" borderId="0" xfId="0" applyNumberFormat="1" applyFont="1" applyFill="1" applyProtection="1"/>
    <xf numFmtId="2" fontId="5" fillId="0" borderId="0" xfId="0" applyNumberFormat="1" applyFont="1" applyFill="1" applyProtection="1"/>
    <xf numFmtId="0" fontId="6" fillId="0" borderId="0" xfId="0" applyFont="1" applyFill="1" applyProtection="1"/>
    <xf numFmtId="0" fontId="3" fillId="0" borderId="6" xfId="0" applyFont="1" applyFill="1" applyBorder="1" applyProtection="1"/>
    <xf numFmtId="0" fontId="3" fillId="0" borderId="7" xfId="0" applyFont="1" applyFill="1" applyBorder="1" applyProtection="1"/>
    <xf numFmtId="165" fontId="0" fillId="3" borderId="0" xfId="0" applyNumberFormat="1" applyFill="1" applyProtection="1"/>
    <xf numFmtId="0" fontId="7" fillId="0" borderId="0" xfId="0" applyFont="1" applyFill="1" applyProtection="1"/>
    <xf numFmtId="16" fontId="0" fillId="0" borderId="0" xfId="0" applyNumberFormat="1" applyFill="1" applyAlignment="1" applyProtection="1">
      <alignment horizontal="right"/>
    </xf>
    <xf numFmtId="16" fontId="0" fillId="0" borderId="0" xfId="0" applyNumberFormat="1" applyFill="1" applyAlignment="1" applyProtection="1">
      <alignment horizontal="right" vertical="top" wrapText="1"/>
    </xf>
    <xf numFmtId="0" fontId="7" fillId="0" borderId="8" xfId="0" applyFont="1" applyFill="1" applyBorder="1" applyProtection="1"/>
    <xf numFmtId="20" fontId="7" fillId="0" borderId="9" xfId="0" applyNumberFormat="1" applyFont="1" applyFill="1" applyBorder="1" applyProtection="1"/>
    <xf numFmtId="0" fontId="7" fillId="0" borderId="10" xfId="0" applyFont="1" applyFill="1" applyBorder="1" applyProtection="1"/>
    <xf numFmtId="20" fontId="7" fillId="0" borderId="11" xfId="0" applyNumberFormat="1" applyFont="1" applyFill="1" applyBorder="1" applyProtection="1"/>
    <xf numFmtId="0" fontId="7" fillId="0" borderId="2" xfId="0" applyFont="1" applyFill="1" applyBorder="1" applyProtection="1"/>
    <xf numFmtId="0" fontId="7" fillId="0" borderId="12" xfId="0" applyFont="1" applyFill="1" applyBorder="1" applyProtection="1"/>
    <xf numFmtId="0" fontId="0" fillId="0" borderId="13" xfId="0" applyFill="1" applyBorder="1" applyProtection="1"/>
    <xf numFmtId="0" fontId="0" fillId="0" borderId="8" xfId="0" applyFill="1" applyBorder="1" applyProtection="1"/>
    <xf numFmtId="0" fontId="7" fillId="0" borderId="9" xfId="0" applyFont="1" applyFill="1" applyBorder="1" applyProtection="1"/>
    <xf numFmtId="165" fontId="0" fillId="3" borderId="0" xfId="0" applyNumberFormat="1" applyFill="1" applyAlignment="1" applyProtection="1">
      <alignment horizontal="right" vertical="top" wrapText="1"/>
    </xf>
    <xf numFmtId="1" fontId="0" fillId="0" borderId="14" xfId="0" applyNumberFormat="1" applyFill="1" applyBorder="1" applyProtection="1"/>
    <xf numFmtId="1" fontId="0" fillId="0" borderId="15" xfId="0" applyNumberFormat="1" applyFill="1" applyBorder="1" applyProtection="1"/>
    <xf numFmtId="0" fontId="0" fillId="3" borderId="14" xfId="0" applyFill="1" applyBorder="1" applyProtection="1"/>
    <xf numFmtId="0" fontId="0" fillId="0" borderId="14" xfId="0" applyFill="1" applyBorder="1" applyProtection="1"/>
    <xf numFmtId="165" fontId="0" fillId="3" borderId="2" xfId="0" applyNumberFormat="1" applyFill="1" applyBorder="1" applyAlignment="1" applyProtection="1">
      <alignment horizontal="right"/>
    </xf>
    <xf numFmtId="166" fontId="0" fillId="0" borderId="16" xfId="0" applyNumberFormat="1" applyFill="1" applyBorder="1" applyAlignment="1" applyProtection="1">
      <alignment horizontal="right" vertical="top" wrapText="1"/>
    </xf>
    <xf numFmtId="166" fontId="0" fillId="3" borderId="14" xfId="0" applyNumberFormat="1" applyFill="1" applyBorder="1" applyAlignment="1" applyProtection="1">
      <alignment horizontal="right" vertical="top" wrapText="1"/>
    </xf>
    <xf numFmtId="0" fontId="1" fillId="0" borderId="14" xfId="0" applyFont="1" applyFill="1" applyBorder="1" applyProtection="1"/>
    <xf numFmtId="2" fontId="3" fillId="0" borderId="14" xfId="0" applyNumberFormat="1" applyFont="1" applyFill="1" applyBorder="1" applyProtection="1"/>
    <xf numFmtId="2" fontId="1" fillId="0" borderId="14" xfId="0" applyNumberFormat="1" applyFont="1" applyFill="1" applyBorder="1" applyAlignment="1" applyProtection="1">
      <alignment horizontal="right"/>
    </xf>
    <xf numFmtId="0" fontId="1" fillId="0" borderId="14" xfId="0" applyFont="1" applyFill="1" applyBorder="1" applyAlignment="1" applyProtection="1">
      <alignment horizontal="right"/>
    </xf>
    <xf numFmtId="0" fontId="2" fillId="0" borderId="14" xfId="0" applyFont="1" applyFill="1" applyBorder="1" applyAlignment="1" applyProtection="1">
      <alignment horizontal="right"/>
    </xf>
    <xf numFmtId="2" fontId="1" fillId="0" borderId="14" xfId="0" applyNumberFormat="1" applyFont="1" applyFill="1" applyBorder="1" applyProtection="1"/>
    <xf numFmtId="2" fontId="4" fillId="0" borderId="14" xfId="0" applyNumberFormat="1" applyFont="1" applyFill="1" applyBorder="1" applyAlignment="1" applyProtection="1">
      <alignment horizontal="right"/>
    </xf>
    <xf numFmtId="0" fontId="4" fillId="0" borderId="14" xfId="0" applyFont="1" applyFill="1" applyBorder="1" applyProtection="1"/>
    <xf numFmtId="2" fontId="4" fillId="0" borderId="14" xfId="0" applyNumberFormat="1" applyFont="1" applyFill="1" applyBorder="1" applyProtection="1"/>
    <xf numFmtId="0" fontId="5" fillId="0" borderId="14" xfId="0" applyFont="1" applyFill="1" applyBorder="1" applyAlignment="1" applyProtection="1">
      <alignment horizontal="right"/>
    </xf>
    <xf numFmtId="2" fontId="5" fillId="0" borderId="14" xfId="0" applyNumberFormat="1" applyFont="1" applyFill="1" applyBorder="1" applyProtection="1"/>
    <xf numFmtId="0" fontId="3" fillId="0" borderId="14" xfId="0" applyFont="1" applyFill="1" applyBorder="1" applyProtection="1"/>
    <xf numFmtId="14" fontId="1" fillId="0" borderId="14" xfId="0" applyNumberFormat="1" applyFont="1" applyFill="1" applyBorder="1" applyProtection="1"/>
    <xf numFmtId="14" fontId="1" fillId="0" borderId="14" xfId="0" applyNumberFormat="1" applyFont="1" applyFill="1" applyBorder="1" applyAlignment="1" applyProtection="1">
      <alignment horizontal="right"/>
    </xf>
    <xf numFmtId="2" fontId="2" fillId="0" borderId="14" xfId="0" applyNumberFormat="1" applyFont="1" applyFill="1" applyBorder="1" applyAlignment="1" applyProtection="1">
      <alignment horizontal="right"/>
    </xf>
    <xf numFmtId="14" fontId="3" fillId="0" borderId="14" xfId="0" applyNumberFormat="1" applyFont="1" applyFill="1" applyBorder="1" applyProtection="1"/>
    <xf numFmtId="0" fontId="3" fillId="0" borderId="14" xfId="0" applyFont="1" applyFill="1" applyBorder="1" applyAlignment="1" applyProtection="1">
      <alignment horizontal="center"/>
    </xf>
    <xf numFmtId="16" fontId="1" fillId="0" borderId="14" xfId="0" applyNumberFormat="1" applyFont="1" applyFill="1" applyBorder="1" applyProtection="1"/>
    <xf numFmtId="2" fontId="2" fillId="0" borderId="14" xfId="0" applyNumberFormat="1" applyFont="1" applyFill="1" applyBorder="1" applyProtection="1"/>
    <xf numFmtId="0" fontId="1" fillId="6" borderId="14" xfId="0" applyFont="1" applyFill="1" applyBorder="1" applyProtection="1"/>
    <xf numFmtId="16" fontId="1" fillId="6" borderId="14" xfId="0" applyNumberFormat="1" applyFont="1" applyFill="1" applyBorder="1" applyProtection="1"/>
    <xf numFmtId="2" fontId="1" fillId="6" borderId="14" xfId="0" applyNumberFormat="1" applyFont="1" applyFill="1" applyBorder="1" applyProtection="1"/>
    <xf numFmtId="49" fontId="1" fillId="0" borderId="14" xfId="0" applyNumberFormat="1" applyFont="1" applyFill="1" applyBorder="1" applyProtection="1"/>
    <xf numFmtId="0" fontId="10" fillId="0" borderId="14" xfId="0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horizontal="right" vertical="top" wrapText="1"/>
    </xf>
    <xf numFmtId="3" fontId="0" fillId="0" borderId="0" xfId="0" applyNumberFormat="1" applyFill="1" applyAlignment="1" applyProtection="1">
      <alignment horizontal="right"/>
    </xf>
    <xf numFmtId="164" fontId="1" fillId="0" borderId="14" xfId="0" applyNumberFormat="1" applyFont="1" applyFill="1" applyBorder="1" applyProtection="1"/>
    <xf numFmtId="0" fontId="9" fillId="0" borderId="14" xfId="0" applyFont="1" applyFill="1" applyBorder="1" applyProtection="1"/>
    <xf numFmtId="164" fontId="4" fillId="0" borderId="14" xfId="0" applyNumberFormat="1" applyFont="1" applyFill="1" applyBorder="1" applyProtection="1"/>
    <xf numFmtId="164" fontId="9" fillId="0" borderId="14" xfId="0" applyNumberFormat="1" applyFont="1" applyFill="1" applyBorder="1" applyProtection="1"/>
    <xf numFmtId="0" fontId="0" fillId="5" borderId="0" xfId="0" applyFill="1" applyProtection="1"/>
    <xf numFmtId="0" fontId="0" fillId="3" borderId="0" xfId="0" applyFill="1" applyProtection="1"/>
    <xf numFmtId="3" fontId="0" fillId="0" borderId="0" xfId="0" applyNumberFormat="1" applyFill="1" applyProtection="1"/>
    <xf numFmtId="166" fontId="0" fillId="0" borderId="14" xfId="0" applyNumberFormat="1" applyFill="1" applyBorder="1" applyAlignment="1" applyProtection="1">
      <alignment horizontal="right"/>
    </xf>
    <xf numFmtId="166" fontId="0" fillId="7" borderId="14" xfId="0" applyNumberFormat="1" applyFill="1" applyBorder="1" applyAlignment="1" applyProtection="1">
      <alignment horizontal="right"/>
    </xf>
    <xf numFmtId="0" fontId="12" fillId="0" borderId="14" xfId="0" applyFont="1" applyFill="1" applyBorder="1" applyProtection="1"/>
    <xf numFmtId="0" fontId="13" fillId="0" borderId="14" xfId="0" applyFont="1" applyFill="1" applyBorder="1" applyProtection="1"/>
    <xf numFmtId="16" fontId="13" fillId="0" borderId="14" xfId="0" applyNumberFormat="1" applyFont="1" applyFill="1" applyBorder="1" applyProtection="1"/>
    <xf numFmtId="0" fontId="11" fillId="0" borderId="0" xfId="0" applyFont="1" applyFill="1" applyProtection="1"/>
    <xf numFmtId="0" fontId="1" fillId="0" borderId="21" xfId="0" applyFont="1" applyFill="1" applyBorder="1" applyProtection="1"/>
    <xf numFmtId="0" fontId="11" fillId="0" borderId="22" xfId="0" applyFont="1" applyFill="1" applyBorder="1" applyProtection="1"/>
    <xf numFmtId="0" fontId="11" fillId="0" borderId="23" xfId="0" applyFont="1" applyFill="1" applyBorder="1" applyProtection="1"/>
    <xf numFmtId="0" fontId="11" fillId="9" borderId="0" xfId="0" applyFont="1" applyFill="1" applyProtection="1"/>
    <xf numFmtId="0" fontId="0" fillId="9" borderId="0" xfId="0" applyFill="1" applyProtection="1"/>
    <xf numFmtId="2" fontId="0" fillId="10" borderId="24" xfId="0" applyNumberFormat="1" applyFill="1" applyBorder="1" applyProtection="1"/>
    <xf numFmtId="2" fontId="0" fillId="10" borderId="25" xfId="0" applyNumberFormat="1" applyFill="1" applyBorder="1" applyProtection="1"/>
    <xf numFmtId="164" fontId="1" fillId="10" borderId="21" xfId="0" applyNumberFormat="1" applyFont="1" applyFill="1" applyBorder="1" applyProtection="1"/>
    <xf numFmtId="0" fontId="0" fillId="12" borderId="0" xfId="0" applyFill="1" applyProtection="1"/>
    <xf numFmtId="16" fontId="0" fillId="11" borderId="0" xfId="0" applyNumberFormat="1" applyFill="1" applyProtection="1"/>
    <xf numFmtId="16" fontId="8" fillId="11" borderId="0" xfId="0" applyNumberFormat="1" applyFont="1" applyFill="1" applyProtection="1"/>
    <xf numFmtId="0" fontId="8" fillId="11" borderId="0" xfId="0" applyFont="1" applyFill="1" applyProtection="1"/>
    <xf numFmtId="0" fontId="8" fillId="12" borderId="0" xfId="0" applyFont="1" applyFill="1" applyProtection="1"/>
    <xf numFmtId="0" fontId="7" fillId="12" borderId="0" xfId="0" applyFont="1" applyFill="1" applyProtection="1"/>
    <xf numFmtId="0" fontId="0" fillId="14" borderId="0" xfId="0" applyFill="1" applyProtection="1"/>
    <xf numFmtId="3" fontId="0" fillId="14" borderId="0" xfId="0" applyNumberFormat="1" applyFill="1" applyProtection="1"/>
    <xf numFmtId="167" fontId="0" fillId="14" borderId="0" xfId="0" applyNumberFormat="1" applyFill="1" applyProtection="1"/>
    <xf numFmtId="0" fontId="11" fillId="16" borderId="0" xfId="0" applyFont="1" applyFill="1" applyProtection="1"/>
    <xf numFmtId="0" fontId="0" fillId="16" borderId="0" xfId="0" applyFill="1" applyProtection="1"/>
    <xf numFmtId="0" fontId="0" fillId="17" borderId="0" xfId="0" applyFill="1" applyProtection="1"/>
    <xf numFmtId="0" fontId="11" fillId="17" borderId="0" xfId="0" applyFont="1" applyFill="1" applyProtection="1"/>
    <xf numFmtId="166" fontId="0" fillId="18" borderId="14" xfId="0" applyNumberFormat="1" applyFill="1" applyBorder="1" applyAlignment="1" applyProtection="1">
      <alignment horizontal="right"/>
    </xf>
    <xf numFmtId="0" fontId="1" fillId="0" borderId="14" xfId="0" applyFont="1" applyFill="1" applyBorder="1" applyAlignment="1" applyProtection="1">
      <alignment horizontal="center"/>
    </xf>
    <xf numFmtId="0" fontId="3" fillId="0" borderId="14" xfId="0" applyFont="1" applyFill="1" applyBorder="1" applyAlignment="1" applyProtection="1">
      <alignment vertical="center" wrapText="1"/>
    </xf>
    <xf numFmtId="16" fontId="1" fillId="0" borderId="14" xfId="0" applyNumberFormat="1" applyFont="1" applyFill="1" applyBorder="1" applyAlignment="1" applyProtection="1">
      <alignment horizontal="center"/>
    </xf>
    <xf numFmtId="0" fontId="0" fillId="19" borderId="0" xfId="0" applyFill="1" applyProtection="1"/>
    <xf numFmtId="0" fontId="11" fillId="19" borderId="0" xfId="0" applyFont="1" applyFill="1" applyProtection="1"/>
    <xf numFmtId="0" fontId="16" fillId="20" borderId="14" xfId="0" applyFont="1" applyFill="1" applyBorder="1" applyAlignment="1" applyProtection="1">
      <alignment horizontal="center" vertical="top" wrapText="1"/>
    </xf>
    <xf numFmtId="0" fontId="16" fillId="15" borderId="14" xfId="0" applyFont="1" applyFill="1" applyBorder="1" applyAlignment="1" applyProtection="1">
      <alignment horizontal="center" vertical="top" wrapText="1"/>
    </xf>
    <xf numFmtId="0" fontId="16" fillId="15" borderId="14" xfId="0" applyFont="1" applyFill="1" applyBorder="1" applyProtection="1"/>
    <xf numFmtId="165" fontId="17" fillId="15" borderId="14" xfId="0" applyNumberFormat="1" applyFont="1" applyFill="1" applyBorder="1" applyProtection="1"/>
    <xf numFmtId="165" fontId="16" fillId="15" borderId="14" xfId="0" applyNumberFormat="1" applyFont="1" applyFill="1" applyBorder="1" applyProtection="1"/>
    <xf numFmtId="165" fontId="16" fillId="20" borderId="14" xfId="0" applyNumberFormat="1" applyFont="1" applyFill="1" applyBorder="1" applyProtection="1"/>
    <xf numFmtId="0" fontId="16" fillId="20" borderId="14" xfId="0" applyFont="1" applyFill="1" applyBorder="1" applyProtection="1"/>
    <xf numFmtId="165" fontId="17" fillId="20" borderId="14" xfId="0" applyNumberFormat="1" applyFont="1" applyFill="1" applyBorder="1" applyProtection="1"/>
    <xf numFmtId="0" fontId="16" fillId="20" borderId="0" xfId="0" applyFont="1" applyFill="1" applyProtection="1"/>
    <xf numFmtId="1" fontId="0" fillId="0" borderId="4" xfId="0" applyNumberFormat="1" applyFill="1" applyBorder="1" applyProtection="1"/>
    <xf numFmtId="1" fontId="0" fillId="0" borderId="20" xfId="0" applyNumberFormat="1" applyFill="1" applyBorder="1" applyProtection="1"/>
    <xf numFmtId="0" fontId="0" fillId="0" borderId="19" xfId="0" applyFill="1" applyBorder="1" applyProtection="1"/>
    <xf numFmtId="0" fontId="0" fillId="20" borderId="14" xfId="0" applyFill="1" applyBorder="1" applyProtection="1"/>
    <xf numFmtId="0" fontId="0" fillId="20" borderId="0" xfId="0" applyFill="1" applyProtection="1"/>
    <xf numFmtId="165" fontId="7" fillId="15" borderId="14" xfId="0" applyNumberFormat="1" applyFont="1" applyFill="1" applyBorder="1" applyProtection="1"/>
    <xf numFmtId="165" fontId="0" fillId="20" borderId="14" xfId="0" applyNumberFormat="1" applyFill="1" applyBorder="1" applyProtection="1"/>
    <xf numFmtId="0" fontId="0" fillId="20" borderId="19" xfId="0" applyFill="1" applyBorder="1" applyProtection="1"/>
    <xf numFmtId="0" fontId="0" fillId="15" borderId="27" xfId="0" applyFill="1" applyBorder="1" applyProtection="1"/>
    <xf numFmtId="0" fontId="0" fillId="0" borderId="27" xfId="0" applyFill="1" applyBorder="1" applyProtection="1"/>
    <xf numFmtId="1" fontId="0" fillId="0" borderId="21" xfId="0" applyNumberFormat="1" applyFill="1" applyBorder="1" applyProtection="1"/>
    <xf numFmtId="0" fontId="0" fillId="20" borderId="27" xfId="0" applyFill="1" applyBorder="1" applyProtection="1"/>
    <xf numFmtId="1" fontId="0" fillId="4" borderId="26" xfId="0" applyNumberFormat="1" applyFill="1" applyBorder="1" applyProtection="1"/>
    <xf numFmtId="1" fontId="0" fillId="4" borderId="19" xfId="0" applyNumberFormat="1" applyFill="1" applyBorder="1" applyProtection="1"/>
    <xf numFmtId="0" fontId="0" fillId="0" borderId="28" xfId="0" applyFill="1" applyBorder="1" applyProtection="1"/>
    <xf numFmtId="1" fontId="0" fillId="4" borderId="27" xfId="0" applyNumberFormat="1" applyFill="1" applyBorder="1" applyProtection="1"/>
    <xf numFmtId="1" fontId="0" fillId="4" borderId="27" xfId="0" applyNumberFormat="1" applyFill="1" applyBorder="1" applyAlignment="1" applyProtection="1">
      <alignment horizontal="right"/>
    </xf>
    <xf numFmtId="1" fontId="0" fillId="14" borderId="27" xfId="0" applyNumberFormat="1" applyFill="1" applyBorder="1" applyProtection="1"/>
    <xf numFmtId="1" fontId="0" fillId="12" borderId="27" xfId="0" applyNumberFormat="1" applyFill="1" applyBorder="1" applyProtection="1"/>
    <xf numFmtId="0" fontId="0" fillId="0" borderId="27" xfId="0" applyFill="1" applyBorder="1" applyAlignment="1" applyProtection="1">
      <alignment horizontal="right"/>
    </xf>
    <xf numFmtId="0" fontId="0" fillId="12" borderId="27" xfId="0" applyFill="1" applyBorder="1" applyAlignment="1" applyProtection="1">
      <alignment horizontal="right"/>
    </xf>
    <xf numFmtId="1" fontId="0" fillId="0" borderId="27" xfId="0" applyNumberFormat="1" applyFill="1" applyBorder="1" applyProtection="1"/>
    <xf numFmtId="1" fontId="0" fillId="14" borderId="19" xfId="0" applyNumberFormat="1" applyFill="1" applyBorder="1" applyProtection="1"/>
    <xf numFmtId="1" fontId="0" fillId="12" borderId="29" xfId="0" applyNumberFormat="1" applyFill="1" applyBorder="1" applyProtection="1"/>
    <xf numFmtId="1" fontId="0" fillId="0" borderId="27" xfId="0" applyNumberFormat="1" applyFill="1" applyBorder="1" applyAlignment="1" applyProtection="1">
      <alignment horizontal="right"/>
    </xf>
    <xf numFmtId="165" fontId="17" fillId="8" borderId="14" xfId="0" applyNumberFormat="1" applyFont="1" applyFill="1" applyBorder="1" applyProtection="1"/>
    <xf numFmtId="166" fontId="0" fillId="7" borderId="16" xfId="0" applyNumberFormat="1" applyFill="1" applyBorder="1" applyAlignment="1" applyProtection="1">
      <alignment horizontal="right" vertical="top" wrapText="1"/>
    </xf>
    <xf numFmtId="0" fontId="11" fillId="0" borderId="27" xfId="0" applyFont="1" applyFill="1" applyBorder="1" applyProtection="1"/>
    <xf numFmtId="166" fontId="0" fillId="18" borderId="16" xfId="0" applyNumberFormat="1" applyFill="1" applyBorder="1" applyAlignment="1" applyProtection="1">
      <alignment horizontal="right" vertical="top" wrapText="1"/>
    </xf>
    <xf numFmtId="166" fontId="16" fillId="7" borderId="14" xfId="0" applyNumberFormat="1" applyFont="1" applyFill="1" applyBorder="1" applyProtection="1"/>
    <xf numFmtId="166" fontId="0" fillId="16" borderId="16" xfId="0" applyNumberFormat="1" applyFill="1" applyBorder="1" applyAlignment="1" applyProtection="1">
      <alignment horizontal="right" vertical="top" wrapText="1"/>
    </xf>
    <xf numFmtId="0" fontId="7" fillId="15" borderId="19" xfId="0" applyFont="1" applyFill="1" applyBorder="1" applyProtection="1"/>
    <xf numFmtId="0" fontId="7" fillId="8" borderId="16" xfId="0" applyFont="1" applyFill="1" applyBorder="1" applyProtection="1"/>
    <xf numFmtId="165" fontId="14" fillId="20" borderId="14" xfId="0" applyNumberFormat="1" applyFont="1" applyFill="1" applyBorder="1" applyProtection="1"/>
    <xf numFmtId="0" fontId="7" fillId="8" borderId="27" xfId="0" applyFont="1" applyFill="1" applyBorder="1" applyProtection="1"/>
    <xf numFmtId="0" fontId="1" fillId="21" borderId="14" xfId="0" applyFont="1" applyFill="1" applyBorder="1" applyProtection="1"/>
    <xf numFmtId="0" fontId="0" fillId="0" borderId="21" xfId="0" applyFill="1" applyBorder="1" applyProtection="1"/>
    <xf numFmtId="165" fontId="16" fillId="20" borderId="19" xfId="0" applyNumberFormat="1" applyFont="1" applyFill="1" applyBorder="1" applyProtection="1"/>
    <xf numFmtId="0" fontId="16" fillId="20" borderId="27" xfId="0" applyFont="1" applyFill="1" applyBorder="1" applyProtection="1"/>
    <xf numFmtId="0" fontId="13" fillId="23" borderId="14" xfId="0" applyFont="1" applyFill="1" applyBorder="1" applyProtection="1"/>
    <xf numFmtId="166" fontId="0" fillId="10" borderId="14" xfId="0" applyNumberFormat="1" applyFill="1" applyBorder="1" applyAlignment="1" applyProtection="1">
      <alignment horizontal="right"/>
    </xf>
    <xf numFmtId="0" fontId="13" fillId="22" borderId="14" xfId="0" applyFont="1" applyFill="1" applyBorder="1" applyProtection="1"/>
    <xf numFmtId="166" fontId="0" fillId="10" borderId="16" xfId="0" applyNumberFormat="1" applyFill="1" applyBorder="1" applyAlignment="1" applyProtection="1">
      <alignment horizontal="right" vertical="top" wrapText="1"/>
    </xf>
    <xf numFmtId="0" fontId="0" fillId="24" borderId="0" xfId="0" applyFill="1" applyProtection="1"/>
    <xf numFmtId="0" fontId="8" fillId="24" borderId="0" xfId="0" applyFont="1" applyFill="1" applyProtection="1"/>
    <xf numFmtId="165" fontId="17" fillId="0" borderId="14" xfId="0" applyNumberFormat="1" applyFont="1" applyFill="1" applyBorder="1" applyProtection="1"/>
    <xf numFmtId="165" fontId="17" fillId="7" borderId="14" xfId="0" applyNumberFormat="1" applyFont="1" applyFill="1" applyBorder="1" applyProtection="1"/>
    <xf numFmtId="0" fontId="18" fillId="7" borderId="0" xfId="0" applyFont="1" applyFill="1" applyProtection="1"/>
    <xf numFmtId="166" fontId="0" fillId="25" borderId="16" xfId="0" applyNumberFormat="1" applyFill="1" applyBorder="1" applyAlignment="1" applyProtection="1">
      <alignment horizontal="right" vertical="top" wrapText="1"/>
    </xf>
    <xf numFmtId="165" fontId="17" fillId="0" borderId="19" xfId="0" applyNumberFormat="1" applyFont="1" applyFill="1" applyBorder="1" applyProtection="1"/>
    <xf numFmtId="166" fontId="16" fillId="0" borderId="14" xfId="0" applyNumberFormat="1" applyFont="1" applyFill="1" applyBorder="1" applyProtection="1"/>
    <xf numFmtId="166" fontId="16" fillId="0" borderId="14" xfId="0" applyNumberFormat="1" applyFont="1" applyFill="1" applyBorder="1" applyAlignment="1" applyProtection="1">
      <alignment horizontal="right"/>
    </xf>
    <xf numFmtId="1" fontId="0" fillId="0" borderId="0" xfId="0" applyNumberFormat="1" applyFill="1" applyProtection="1"/>
    <xf numFmtId="0" fontId="0" fillId="15" borderId="28" xfId="0" applyFill="1" applyBorder="1" applyProtection="1"/>
    <xf numFmtId="166" fontId="16" fillId="0" borderId="19" xfId="0" applyNumberFormat="1" applyFont="1" applyFill="1" applyBorder="1" applyProtection="1"/>
    <xf numFmtId="166" fontId="0" fillId="0" borderId="19" xfId="0" applyNumberFormat="1" applyFill="1" applyBorder="1" applyAlignment="1" applyProtection="1">
      <alignment horizontal="right"/>
    </xf>
    <xf numFmtId="166" fontId="16" fillId="0" borderId="29" xfId="0" applyNumberFormat="1" applyFont="1" applyFill="1" applyBorder="1" applyProtection="1"/>
    <xf numFmtId="0" fontId="11" fillId="4" borderId="28" xfId="0" applyFont="1" applyFill="1" applyBorder="1" applyProtection="1"/>
    <xf numFmtId="0" fontId="11" fillId="4" borderId="27" xfId="0" applyFont="1" applyFill="1" applyBorder="1" applyProtection="1"/>
    <xf numFmtId="166" fontId="0" fillId="26" borderId="16" xfId="0" applyNumberFormat="1" applyFill="1" applyBorder="1" applyAlignment="1" applyProtection="1">
      <alignment horizontal="right" vertical="top" wrapText="1"/>
    </xf>
    <xf numFmtId="0" fontId="16" fillId="4" borderId="27" xfId="0" applyFont="1" applyFill="1" applyBorder="1" applyProtection="1"/>
    <xf numFmtId="0" fontId="14" fillId="20" borderId="0" xfId="0" applyFont="1" applyFill="1" applyProtection="1"/>
    <xf numFmtId="0" fontId="14" fillId="7" borderId="0" xfId="0" applyFont="1" applyFill="1" applyProtection="1"/>
    <xf numFmtId="0" fontId="14" fillId="0" borderId="27" xfId="0" applyFont="1" applyFill="1" applyBorder="1" applyProtection="1"/>
    <xf numFmtId="0" fontId="14" fillId="7" borderId="14" xfId="0" applyFont="1" applyFill="1" applyBorder="1" applyProtection="1"/>
    <xf numFmtId="0" fontId="7" fillId="0" borderId="27" xfId="0" applyFont="1" applyFill="1" applyBorder="1" applyProtection="1"/>
    <xf numFmtId="165" fontId="14" fillId="7" borderId="16" xfId="0" applyNumberFormat="1" applyFont="1" applyFill="1" applyBorder="1" applyProtection="1"/>
    <xf numFmtId="165" fontId="14" fillId="15" borderId="14" xfId="0" applyNumberFormat="1" applyFont="1" applyFill="1" applyBorder="1" applyProtection="1"/>
    <xf numFmtId="166" fontId="16" fillId="18" borderId="14" xfId="0" applyNumberFormat="1" applyFont="1" applyFill="1" applyBorder="1" applyProtection="1"/>
    <xf numFmtId="0" fontId="19" fillId="0" borderId="14" xfId="0" applyFont="1" applyFill="1" applyBorder="1" applyProtection="1"/>
    <xf numFmtId="0" fontId="0" fillId="0" borderId="14" xfId="0" applyFill="1" applyBorder="1" applyAlignment="1" applyProtection="1">
      <alignment horizontal="center" vertical="top" wrapText="1"/>
    </xf>
    <xf numFmtId="0" fontId="0" fillId="13" borderId="14" xfId="0" applyFill="1" applyBorder="1" applyAlignment="1" applyProtection="1">
      <alignment horizontal="center" vertical="top" wrapText="1"/>
    </xf>
    <xf numFmtId="0" fontId="0" fillId="11" borderId="21" xfId="0" applyFill="1" applyBorder="1" applyAlignment="1" applyProtection="1">
      <alignment horizontal="center" vertical="top" wrapText="1"/>
    </xf>
    <xf numFmtId="0" fontId="11" fillId="11" borderId="14" xfId="0" applyFont="1" applyFill="1" applyBorder="1" applyAlignment="1" applyProtection="1">
      <alignment horizontal="center" vertical="top" wrapText="1"/>
    </xf>
    <xf numFmtId="0" fontId="0" fillId="11" borderId="14" xfId="0" applyFill="1" applyBorder="1" applyAlignment="1" applyProtection="1">
      <alignment horizontal="center" vertical="top" wrapText="1"/>
    </xf>
    <xf numFmtId="0" fontId="0" fillId="0" borderId="19" xfId="0" applyFill="1" applyBorder="1" applyAlignment="1" applyProtection="1">
      <alignment horizontal="center" vertical="top" wrapText="1"/>
    </xf>
    <xf numFmtId="0" fontId="0" fillId="0" borderId="15" xfId="0" applyFill="1" applyBorder="1" applyAlignment="1" applyProtection="1">
      <alignment horizontal="center" vertical="top" wrapText="1"/>
    </xf>
    <xf numFmtId="0" fontId="0" fillId="0" borderId="20" xfId="0" applyFill="1" applyBorder="1" applyAlignment="1" applyProtection="1">
      <alignment horizontal="center" vertical="top" wrapText="1"/>
    </xf>
    <xf numFmtId="0" fontId="3" fillId="0" borderId="14" xfId="0" applyFont="1" applyFill="1" applyBorder="1" applyAlignment="1" applyProtection="1">
      <alignment horizontal="center" vertical="top" wrapText="1"/>
    </xf>
    <xf numFmtId="0" fontId="3" fillId="0" borderId="14" xfId="0" applyFont="1" applyFill="1" applyBorder="1" applyAlignment="1" applyProtection="1">
      <alignment vertical="center" wrapText="1"/>
    </xf>
    <xf numFmtId="0" fontId="1" fillId="0" borderId="14" xfId="0" applyFont="1" applyFill="1" applyBorder="1" applyAlignment="1" applyProtection="1">
      <alignment horizontal="center"/>
    </xf>
    <xf numFmtId="16" fontId="1" fillId="0" borderId="14" xfId="0" applyNumberFormat="1" applyFont="1" applyFill="1" applyBorder="1" applyAlignment="1" applyProtection="1">
      <alignment horizontal="center"/>
    </xf>
    <xf numFmtId="20" fontId="7" fillId="0" borderId="17" xfId="0" applyNumberFormat="1" applyFont="1" applyFill="1" applyBorder="1" applyProtection="1"/>
    <xf numFmtId="0" fontId="7" fillId="0" borderId="13" xfId="0" applyFont="1" applyFill="1" applyBorder="1" applyProtection="1"/>
    <xf numFmtId="0" fontId="3" fillId="0" borderId="18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2F2F2"/>
      <rgbColor rgb="008EA9DB"/>
      <rgbColor rgb="00FFFF00"/>
      <rgbColor rgb="00D8D8D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00B0F0"/>
      <rgbColor rgb="0000B05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51"/>
  <sheetViews>
    <sheetView showRuler="0" view="pageLayout" topLeftCell="B4" zoomScale="82" zoomScaleNormal="100" zoomScalePageLayoutView="82" workbookViewId="0">
      <selection activeCell="S18" sqref="S18"/>
    </sheetView>
  </sheetViews>
  <sheetFormatPr defaultRowHeight="13" x14ac:dyDescent="0.3"/>
  <cols>
    <col min="1" max="1" width="4.81640625" customWidth="1"/>
    <col min="2" max="2" width="63" customWidth="1"/>
    <col min="3" max="3" width="9.81640625" bestFit="1" customWidth="1"/>
    <col min="4" max="4" width="8.7265625" bestFit="1" customWidth="1"/>
    <col min="5" max="5" width="6.54296875" customWidth="1"/>
    <col min="6" max="6" width="6.7265625" customWidth="1"/>
    <col min="7" max="7" width="6.54296875" customWidth="1"/>
    <col min="8" max="8" width="9.54296875" style="93" bestFit="1" customWidth="1"/>
    <col min="9" max="9" width="7.26953125" style="93" customWidth="1"/>
    <col min="10" max="10" width="1.453125" customWidth="1"/>
    <col min="11" max="11" width="5.26953125" customWidth="1"/>
    <col min="12" max="12" width="27.90625" customWidth="1"/>
    <col min="13" max="13" width="7.1796875" customWidth="1"/>
    <col min="14" max="14" width="8.7265625" bestFit="1" customWidth="1"/>
    <col min="15" max="15" width="6.54296875" customWidth="1"/>
    <col min="16" max="16" width="7.26953125" customWidth="1"/>
    <col min="17" max="17" width="7.1796875" customWidth="1"/>
    <col min="18" max="18" width="5.54296875" style="95" customWidth="1"/>
    <col min="19" max="19" width="7" style="89" customWidth="1"/>
    <col min="20" max="20" width="26.90625" customWidth="1"/>
    <col min="22" max="22" width="9.1796875" style="18"/>
  </cols>
  <sheetData>
    <row r="1" spans="1:21" ht="12.75" customHeight="1" x14ac:dyDescent="0.25">
      <c r="A1" s="38" t="s">
        <v>0</v>
      </c>
      <c r="B1" s="192" t="s">
        <v>1</v>
      </c>
      <c r="C1" s="187" t="s">
        <v>2</v>
      </c>
      <c r="D1" s="187" t="s">
        <v>3</v>
      </c>
      <c r="E1" s="187" t="s">
        <v>4</v>
      </c>
      <c r="F1" s="194" t="s">
        <v>5</v>
      </c>
      <c r="G1" s="187" t="s">
        <v>6</v>
      </c>
      <c r="H1" s="190" t="s">
        <v>154</v>
      </c>
      <c r="I1" s="191" t="s">
        <v>8</v>
      </c>
      <c r="J1" s="37"/>
      <c r="K1" s="38" t="s">
        <v>0</v>
      </c>
      <c r="L1" s="187" t="s">
        <v>1</v>
      </c>
      <c r="M1" s="187" t="s">
        <v>2</v>
      </c>
      <c r="N1" s="187" t="s">
        <v>3</v>
      </c>
      <c r="O1" s="187" t="s">
        <v>4</v>
      </c>
      <c r="P1" s="187" t="s">
        <v>5</v>
      </c>
      <c r="Q1" s="187" t="s">
        <v>6</v>
      </c>
      <c r="R1" s="188" t="s">
        <v>7</v>
      </c>
      <c r="S1" s="189" t="s">
        <v>8</v>
      </c>
      <c r="T1" s="126"/>
    </row>
    <row r="2" spans="1:21" ht="12.5" x14ac:dyDescent="0.25">
      <c r="A2" s="38"/>
      <c r="B2" s="193"/>
      <c r="C2" s="187"/>
      <c r="D2" s="187"/>
      <c r="E2" s="187"/>
      <c r="F2" s="194"/>
      <c r="G2" s="187"/>
      <c r="H2" s="191"/>
      <c r="I2" s="191"/>
      <c r="J2" s="37"/>
      <c r="K2" s="38"/>
      <c r="L2" s="187"/>
      <c r="M2" s="187"/>
      <c r="N2" s="187"/>
      <c r="O2" s="187"/>
      <c r="P2" s="187"/>
      <c r="Q2" s="187"/>
      <c r="R2" s="188"/>
      <c r="S2" s="189"/>
      <c r="T2" s="126"/>
    </row>
    <row r="3" spans="1:21" x14ac:dyDescent="0.3">
      <c r="A3" s="38">
        <v>34</v>
      </c>
      <c r="B3" s="108" t="s">
        <v>9</v>
      </c>
      <c r="C3" s="40">
        <v>45159</v>
      </c>
      <c r="D3" s="40">
        <v>45160</v>
      </c>
      <c r="E3" s="40">
        <v>45161</v>
      </c>
      <c r="F3" s="40">
        <v>45162</v>
      </c>
      <c r="G3" s="159">
        <v>45163</v>
      </c>
      <c r="H3" s="40">
        <v>45164</v>
      </c>
      <c r="I3" s="40">
        <v>45165</v>
      </c>
      <c r="J3" s="73"/>
      <c r="K3" s="36">
        <v>9</v>
      </c>
      <c r="L3" s="166"/>
      <c r="M3" s="167">
        <v>44983</v>
      </c>
      <c r="N3" s="167">
        <v>44984</v>
      </c>
      <c r="O3" s="167">
        <v>44985</v>
      </c>
      <c r="P3" s="168" t="s">
        <v>143</v>
      </c>
      <c r="Q3" s="185">
        <v>44986</v>
      </c>
      <c r="R3" s="167">
        <v>44987</v>
      </c>
      <c r="S3" s="167">
        <v>44988</v>
      </c>
      <c r="T3" s="144"/>
    </row>
    <row r="4" spans="1:21" ht="12.5" x14ac:dyDescent="0.25">
      <c r="A4" s="38">
        <v>35</v>
      </c>
      <c r="B4" s="109"/>
      <c r="C4" s="40">
        <v>45166</v>
      </c>
      <c r="D4" s="40">
        <v>45167</v>
      </c>
      <c r="E4" s="40">
        <v>45168</v>
      </c>
      <c r="F4" s="40">
        <v>45169</v>
      </c>
      <c r="G4" s="145">
        <v>45170</v>
      </c>
      <c r="H4" s="40">
        <v>45171</v>
      </c>
      <c r="I4" s="40">
        <v>45172</v>
      </c>
      <c r="J4" s="21"/>
      <c r="K4" s="35">
        <v>10</v>
      </c>
      <c r="L4" s="120"/>
      <c r="M4" s="75">
        <v>44989</v>
      </c>
      <c r="N4" s="75">
        <v>44990</v>
      </c>
      <c r="O4" s="75">
        <v>44991</v>
      </c>
      <c r="P4" s="75">
        <v>44992</v>
      </c>
      <c r="Q4" s="102">
        <v>44993</v>
      </c>
      <c r="R4" s="75">
        <v>44994</v>
      </c>
      <c r="S4" s="75">
        <v>44995</v>
      </c>
      <c r="T4" s="126"/>
    </row>
    <row r="5" spans="1:21" ht="12.75" customHeight="1" x14ac:dyDescent="0.25">
      <c r="A5" s="38">
        <v>36</v>
      </c>
      <c r="B5" s="110"/>
      <c r="C5" s="40">
        <v>45173</v>
      </c>
      <c r="D5" s="40">
        <v>45174</v>
      </c>
      <c r="E5" s="40">
        <v>45175</v>
      </c>
      <c r="F5" s="40">
        <v>45176</v>
      </c>
      <c r="G5" s="145">
        <v>45177</v>
      </c>
      <c r="H5" s="40">
        <v>45178</v>
      </c>
      <c r="I5" s="40">
        <v>45179</v>
      </c>
      <c r="J5" s="21"/>
      <c r="K5" s="36">
        <v>11</v>
      </c>
      <c r="L5" s="120"/>
      <c r="M5" s="167">
        <v>44996</v>
      </c>
      <c r="N5" s="167">
        <v>44997</v>
      </c>
      <c r="O5" s="167">
        <v>44998</v>
      </c>
      <c r="P5" s="167">
        <v>44999</v>
      </c>
      <c r="Q5" s="185">
        <v>45000</v>
      </c>
      <c r="R5" s="167">
        <v>45001</v>
      </c>
      <c r="S5" s="167">
        <v>45002</v>
      </c>
      <c r="T5" s="144" t="s">
        <v>151</v>
      </c>
    </row>
    <row r="6" spans="1:21" x14ac:dyDescent="0.3">
      <c r="A6" s="38">
        <v>37</v>
      </c>
      <c r="B6" s="111"/>
      <c r="C6" s="40">
        <v>45180</v>
      </c>
      <c r="D6" s="40">
        <v>45181</v>
      </c>
      <c r="E6" s="40">
        <v>45182</v>
      </c>
      <c r="F6" s="40">
        <v>45183</v>
      </c>
      <c r="G6" s="145">
        <v>45184</v>
      </c>
      <c r="H6" s="40">
        <v>45185</v>
      </c>
      <c r="I6" s="40">
        <v>45186</v>
      </c>
      <c r="J6" s="21"/>
      <c r="K6" s="35">
        <v>12</v>
      </c>
      <c r="L6" s="121"/>
      <c r="M6" s="75">
        <v>45003</v>
      </c>
      <c r="N6" s="75">
        <v>45004</v>
      </c>
      <c r="O6" s="75">
        <v>45005</v>
      </c>
      <c r="P6" s="75">
        <v>45006</v>
      </c>
      <c r="Q6" s="102">
        <v>45007</v>
      </c>
      <c r="R6" s="167">
        <v>45008</v>
      </c>
      <c r="S6" s="75">
        <v>45009</v>
      </c>
      <c r="T6" s="144"/>
    </row>
    <row r="7" spans="1:21" x14ac:dyDescent="0.3">
      <c r="A7" s="38">
        <v>38</v>
      </c>
      <c r="B7" s="112"/>
      <c r="C7" s="40">
        <v>45187</v>
      </c>
      <c r="D7" s="40">
        <v>45188</v>
      </c>
      <c r="E7" s="40">
        <v>45189</v>
      </c>
      <c r="F7" s="40">
        <v>45190</v>
      </c>
      <c r="G7" s="145">
        <v>45191</v>
      </c>
      <c r="H7" s="40">
        <v>45192</v>
      </c>
      <c r="I7" s="40">
        <v>45193</v>
      </c>
      <c r="J7" s="21"/>
      <c r="K7" s="36">
        <v>13</v>
      </c>
      <c r="L7" s="178" t="s">
        <v>11</v>
      </c>
      <c r="M7" s="75">
        <v>45010</v>
      </c>
      <c r="N7" s="75">
        <v>45011</v>
      </c>
      <c r="O7" s="157">
        <v>45012</v>
      </c>
      <c r="P7" s="76">
        <v>45013</v>
      </c>
      <c r="Q7" s="76">
        <v>45014</v>
      </c>
      <c r="R7" s="76">
        <v>45015</v>
      </c>
      <c r="S7" s="146">
        <v>45016</v>
      </c>
      <c r="T7" s="126"/>
    </row>
    <row r="8" spans="1:21" x14ac:dyDescent="0.3">
      <c r="A8" s="38">
        <v>39</v>
      </c>
      <c r="B8" s="112"/>
      <c r="C8" s="40">
        <v>45194</v>
      </c>
      <c r="D8" s="40">
        <v>45195</v>
      </c>
      <c r="E8" s="40">
        <v>45196</v>
      </c>
      <c r="F8" s="40">
        <v>45197</v>
      </c>
      <c r="G8" s="145">
        <v>45198</v>
      </c>
      <c r="H8" s="40">
        <v>45199</v>
      </c>
      <c r="I8" s="176">
        <v>45200</v>
      </c>
      <c r="J8" s="21"/>
      <c r="K8" s="35">
        <v>14</v>
      </c>
      <c r="L8" s="184" t="s">
        <v>57</v>
      </c>
      <c r="M8" s="146">
        <v>45017</v>
      </c>
      <c r="N8" s="167">
        <v>45018</v>
      </c>
      <c r="O8" s="167">
        <v>45019</v>
      </c>
      <c r="P8" s="167">
        <v>45020</v>
      </c>
      <c r="Q8" s="185">
        <v>45021</v>
      </c>
      <c r="R8" s="167">
        <v>45022</v>
      </c>
      <c r="S8" s="75">
        <v>45023</v>
      </c>
      <c r="T8" s="126"/>
    </row>
    <row r="9" spans="1:21" ht="12.75" customHeight="1" x14ac:dyDescent="0.3">
      <c r="A9" s="38">
        <v>40</v>
      </c>
      <c r="B9" s="110"/>
      <c r="C9" s="40">
        <v>45201</v>
      </c>
      <c r="D9" s="40">
        <v>45202</v>
      </c>
      <c r="E9" s="40">
        <v>45203</v>
      </c>
      <c r="F9" s="40">
        <v>45204</v>
      </c>
      <c r="G9" s="145">
        <v>45205</v>
      </c>
      <c r="H9" s="40">
        <v>45206</v>
      </c>
      <c r="I9" s="40">
        <v>45207</v>
      </c>
      <c r="J9" s="21"/>
      <c r="K9" s="36">
        <v>15</v>
      </c>
      <c r="L9" s="148"/>
      <c r="M9" s="75">
        <v>45024</v>
      </c>
      <c r="N9" s="75">
        <v>45025</v>
      </c>
      <c r="O9" s="75">
        <v>45026</v>
      </c>
      <c r="P9" s="75">
        <v>45027</v>
      </c>
      <c r="Q9" s="102">
        <v>45028</v>
      </c>
      <c r="R9" s="167">
        <v>45029</v>
      </c>
      <c r="S9" s="167">
        <v>45030</v>
      </c>
      <c r="T9" s="144" t="s">
        <v>152</v>
      </c>
    </row>
    <row r="10" spans="1:21" ht="12.5" x14ac:dyDescent="0.25">
      <c r="A10" s="38">
        <v>41</v>
      </c>
      <c r="C10" s="40">
        <v>45208</v>
      </c>
      <c r="D10" s="40">
        <v>45209</v>
      </c>
      <c r="E10" s="40">
        <v>45210</v>
      </c>
      <c r="F10" s="40">
        <v>45211</v>
      </c>
      <c r="G10" s="147">
        <v>45212</v>
      </c>
      <c r="H10" s="40">
        <v>45213</v>
      </c>
      <c r="I10" s="40">
        <v>45214</v>
      </c>
      <c r="J10" s="34">
        <v>39741</v>
      </c>
      <c r="K10" s="127">
        <v>16</v>
      </c>
      <c r="L10" s="126"/>
      <c r="M10" s="75">
        <v>45031</v>
      </c>
      <c r="N10" s="75">
        <v>45032</v>
      </c>
      <c r="O10" s="75">
        <v>45033</v>
      </c>
      <c r="P10" s="75">
        <v>45034</v>
      </c>
      <c r="Q10" s="102">
        <v>45035</v>
      </c>
      <c r="R10" s="75">
        <v>45036</v>
      </c>
      <c r="S10" s="75">
        <v>45037</v>
      </c>
      <c r="T10" s="144"/>
    </row>
    <row r="11" spans="1:21" x14ac:dyDescent="0.3">
      <c r="A11" s="38">
        <v>42</v>
      </c>
      <c r="B11" s="163" t="s">
        <v>12</v>
      </c>
      <c r="C11" s="143">
        <v>45215</v>
      </c>
      <c r="D11" s="143">
        <v>45216</v>
      </c>
      <c r="E11" s="143">
        <v>45217</v>
      </c>
      <c r="F11" s="143">
        <v>45218</v>
      </c>
      <c r="G11" s="143">
        <v>45219</v>
      </c>
      <c r="H11" s="143">
        <v>45220</v>
      </c>
      <c r="I11" s="143">
        <v>45221</v>
      </c>
      <c r="J11" s="21"/>
      <c r="K11" s="117">
        <v>17</v>
      </c>
      <c r="L11" s="180"/>
      <c r="M11" s="167">
        <v>45038</v>
      </c>
      <c r="N11" s="167">
        <v>45039</v>
      </c>
      <c r="O11" s="167">
        <v>45040</v>
      </c>
      <c r="P11" s="167">
        <v>45041</v>
      </c>
      <c r="Q11" s="185">
        <v>45042</v>
      </c>
      <c r="R11" s="167">
        <v>45043</v>
      </c>
      <c r="S11" s="167">
        <v>45044</v>
      </c>
      <c r="T11" s="144" t="s">
        <v>146</v>
      </c>
    </row>
    <row r="12" spans="1:21" x14ac:dyDescent="0.3">
      <c r="A12" s="38">
        <v>43</v>
      </c>
      <c r="B12" s="162"/>
      <c r="C12" s="40">
        <v>45222</v>
      </c>
      <c r="D12" s="40">
        <v>45223</v>
      </c>
      <c r="E12" s="40">
        <v>45224</v>
      </c>
      <c r="F12" s="40">
        <v>45225</v>
      </c>
      <c r="G12" s="145">
        <v>45226</v>
      </c>
      <c r="H12" s="40">
        <v>45227</v>
      </c>
      <c r="I12" s="40">
        <v>45228</v>
      </c>
      <c r="J12" s="21"/>
      <c r="K12" s="35">
        <v>18</v>
      </c>
      <c r="L12" s="149" t="s">
        <v>13</v>
      </c>
      <c r="M12" s="76">
        <v>45045</v>
      </c>
      <c r="N12" s="76">
        <v>45046</v>
      </c>
      <c r="O12" s="76">
        <v>45047</v>
      </c>
      <c r="P12" s="76">
        <v>45048</v>
      </c>
      <c r="Q12" s="76">
        <v>45049</v>
      </c>
      <c r="R12" s="146">
        <v>45050</v>
      </c>
      <c r="S12" s="76">
        <v>45051</v>
      </c>
      <c r="T12" s="175" t="s">
        <v>147</v>
      </c>
    </row>
    <row r="13" spans="1:21" ht="12.75" customHeight="1" x14ac:dyDescent="0.3">
      <c r="A13" s="38">
        <v>44</v>
      </c>
      <c r="B13" s="114"/>
      <c r="C13" s="40">
        <v>45229</v>
      </c>
      <c r="D13" s="40">
        <v>45230</v>
      </c>
      <c r="E13" s="40">
        <v>45231</v>
      </c>
      <c r="F13" s="40">
        <v>45232</v>
      </c>
      <c r="G13" s="145">
        <v>45233</v>
      </c>
      <c r="H13" s="40">
        <v>45234</v>
      </c>
      <c r="I13" s="40">
        <v>45235</v>
      </c>
      <c r="J13" s="21"/>
      <c r="K13" s="36">
        <v>19</v>
      </c>
      <c r="L13" s="181" t="s">
        <v>150</v>
      </c>
      <c r="M13" s="76">
        <v>45052</v>
      </c>
      <c r="N13" s="76">
        <v>45053</v>
      </c>
      <c r="O13" s="76">
        <v>45054</v>
      </c>
      <c r="P13" s="76">
        <v>45055</v>
      </c>
      <c r="Q13" s="76">
        <v>45056</v>
      </c>
      <c r="R13" s="76">
        <v>45057</v>
      </c>
      <c r="S13" s="146">
        <v>45058</v>
      </c>
      <c r="T13" s="177" t="s">
        <v>148</v>
      </c>
      <c r="U13" s="22"/>
    </row>
    <row r="14" spans="1:21" x14ac:dyDescent="0.3">
      <c r="A14" s="38">
        <v>45</v>
      </c>
      <c r="B14" s="115"/>
      <c r="C14" s="40">
        <v>45236</v>
      </c>
      <c r="D14" s="40">
        <v>45237</v>
      </c>
      <c r="E14" s="40">
        <v>45238</v>
      </c>
      <c r="F14" s="40">
        <v>45239</v>
      </c>
      <c r="G14" s="145">
        <v>45240</v>
      </c>
      <c r="H14" s="40">
        <v>45241</v>
      </c>
      <c r="I14" s="40">
        <v>45242</v>
      </c>
      <c r="J14" s="21"/>
      <c r="K14" s="35">
        <v>20</v>
      </c>
      <c r="L14" s="122"/>
      <c r="M14" s="167">
        <v>45059</v>
      </c>
      <c r="N14" s="167">
        <v>45060</v>
      </c>
      <c r="O14" s="167">
        <v>45061</v>
      </c>
      <c r="P14" s="167">
        <v>45062</v>
      </c>
      <c r="Q14" s="185">
        <v>45063</v>
      </c>
      <c r="R14" s="167">
        <v>45064</v>
      </c>
      <c r="S14" s="76">
        <v>45065</v>
      </c>
      <c r="T14" s="144" t="s">
        <v>149</v>
      </c>
      <c r="U14" s="22"/>
    </row>
    <row r="15" spans="1:21" x14ac:dyDescent="0.3">
      <c r="A15" s="38">
        <v>46</v>
      </c>
      <c r="B15" s="113"/>
      <c r="C15" s="40">
        <v>45243</v>
      </c>
      <c r="D15" s="40">
        <v>45244</v>
      </c>
      <c r="E15" s="40">
        <v>45245</v>
      </c>
      <c r="F15" s="40">
        <v>45246</v>
      </c>
      <c r="G15" s="145">
        <v>45247</v>
      </c>
      <c r="H15" s="40">
        <v>45248</v>
      </c>
      <c r="I15" s="40">
        <v>45249</v>
      </c>
      <c r="J15" s="21"/>
      <c r="K15" s="36">
        <v>21</v>
      </c>
      <c r="L15" s="179" t="s">
        <v>14</v>
      </c>
      <c r="M15" s="76">
        <v>45066</v>
      </c>
      <c r="N15" s="75">
        <v>45067</v>
      </c>
      <c r="O15" s="75">
        <v>45068</v>
      </c>
      <c r="P15" s="75">
        <v>45069</v>
      </c>
      <c r="Q15" s="102">
        <v>45070</v>
      </c>
      <c r="R15" s="167">
        <v>45071</v>
      </c>
      <c r="S15" s="167">
        <v>45072</v>
      </c>
      <c r="T15" s="126"/>
    </row>
    <row r="16" spans="1:21" x14ac:dyDescent="0.3">
      <c r="A16" s="38">
        <v>47</v>
      </c>
      <c r="B16" s="114" t="s">
        <v>160</v>
      </c>
      <c r="C16" s="159">
        <v>45250</v>
      </c>
      <c r="D16" s="159">
        <v>45251</v>
      </c>
      <c r="E16" s="159">
        <v>45252</v>
      </c>
      <c r="F16" s="40">
        <v>45253</v>
      </c>
      <c r="G16" s="145">
        <v>45254</v>
      </c>
      <c r="H16" s="40">
        <v>45255</v>
      </c>
      <c r="I16" s="40">
        <v>45256</v>
      </c>
      <c r="J16" s="34">
        <v>39783</v>
      </c>
      <c r="K16" s="35">
        <v>22</v>
      </c>
      <c r="L16" s="150"/>
      <c r="M16" s="75">
        <v>45073</v>
      </c>
      <c r="N16" s="75">
        <v>45074</v>
      </c>
      <c r="O16" s="75">
        <v>45075</v>
      </c>
      <c r="P16" s="75">
        <v>45076</v>
      </c>
      <c r="Q16" s="102">
        <v>45077</v>
      </c>
      <c r="R16" s="75">
        <v>45078</v>
      </c>
      <c r="S16" s="75">
        <v>45079</v>
      </c>
      <c r="T16" s="126"/>
    </row>
    <row r="17" spans="1:20" ht="12.75" customHeight="1" x14ac:dyDescent="0.25">
      <c r="A17" s="38">
        <v>48</v>
      </c>
      <c r="C17" s="40">
        <v>45257</v>
      </c>
      <c r="D17" s="40">
        <v>45258</v>
      </c>
      <c r="E17" s="40">
        <v>45259</v>
      </c>
      <c r="F17" s="40">
        <v>45260</v>
      </c>
      <c r="G17" s="145">
        <v>45261</v>
      </c>
      <c r="H17" s="40">
        <v>45262</v>
      </c>
      <c r="I17" s="40">
        <v>45263</v>
      </c>
      <c r="J17" s="21"/>
      <c r="K17" s="36">
        <v>23</v>
      </c>
      <c r="L17" s="123"/>
      <c r="M17" s="167">
        <v>45080</v>
      </c>
      <c r="N17" s="167">
        <v>45081</v>
      </c>
      <c r="O17" s="167">
        <v>45082</v>
      </c>
      <c r="P17" s="167">
        <v>45083</v>
      </c>
      <c r="Q17" s="185">
        <v>45084</v>
      </c>
      <c r="R17" s="167">
        <v>45085</v>
      </c>
      <c r="S17" s="167">
        <v>45086</v>
      </c>
      <c r="T17" s="126"/>
    </row>
    <row r="18" spans="1:20" ht="12.5" x14ac:dyDescent="0.25">
      <c r="A18" s="38">
        <v>49</v>
      </c>
      <c r="B18" s="114" t="s">
        <v>15</v>
      </c>
      <c r="C18" s="40">
        <v>45264</v>
      </c>
      <c r="D18" s="40">
        <v>45265</v>
      </c>
      <c r="E18" s="165">
        <v>45266</v>
      </c>
      <c r="F18" s="40">
        <v>45267</v>
      </c>
      <c r="G18" s="145">
        <v>45268</v>
      </c>
      <c r="H18" s="40">
        <v>45269</v>
      </c>
      <c r="I18" s="40">
        <v>45270</v>
      </c>
      <c r="J18" s="21"/>
      <c r="K18" s="35">
        <v>24</v>
      </c>
      <c r="L18" s="123"/>
      <c r="M18" s="75">
        <v>45087</v>
      </c>
      <c r="N18" s="75">
        <v>45088</v>
      </c>
      <c r="O18" s="75">
        <v>45089</v>
      </c>
      <c r="P18" s="75">
        <v>45090</v>
      </c>
      <c r="Q18" s="102">
        <v>45091</v>
      </c>
      <c r="R18" s="167">
        <v>45092</v>
      </c>
      <c r="S18" s="75">
        <v>45093</v>
      </c>
      <c r="T18" s="144" t="s">
        <v>153</v>
      </c>
    </row>
    <row r="19" spans="1:20" ht="12.5" x14ac:dyDescent="0.25">
      <c r="A19" s="38">
        <v>50</v>
      </c>
      <c r="C19" s="40">
        <v>45271</v>
      </c>
      <c r="D19" s="40">
        <v>45272</v>
      </c>
      <c r="E19" s="40">
        <v>45273</v>
      </c>
      <c r="F19" s="40">
        <v>45274</v>
      </c>
      <c r="G19" s="145">
        <v>45275</v>
      </c>
      <c r="H19" s="40">
        <v>45276</v>
      </c>
      <c r="I19" s="40">
        <v>45277</v>
      </c>
      <c r="J19" s="21"/>
      <c r="K19" s="36">
        <v>25</v>
      </c>
      <c r="L19" s="124"/>
      <c r="M19" s="157">
        <v>45094</v>
      </c>
      <c r="N19" s="75">
        <v>45095</v>
      </c>
      <c r="O19" s="75">
        <v>45096</v>
      </c>
      <c r="P19" s="75">
        <v>45097</v>
      </c>
      <c r="Q19" s="102">
        <v>45098</v>
      </c>
      <c r="R19" s="75">
        <v>45099</v>
      </c>
      <c r="S19" s="167">
        <v>45100</v>
      </c>
      <c r="T19" s="126"/>
    </row>
    <row r="20" spans="1:20" ht="12.5" x14ac:dyDescent="0.25">
      <c r="A20" s="38">
        <v>51</v>
      </c>
      <c r="B20" s="113" t="s">
        <v>16</v>
      </c>
      <c r="C20" s="40">
        <v>45278</v>
      </c>
      <c r="D20" s="40">
        <v>45279</v>
      </c>
      <c r="E20" s="40">
        <v>45280</v>
      </c>
      <c r="F20" s="165">
        <v>45281</v>
      </c>
      <c r="G20" s="147">
        <v>45282</v>
      </c>
      <c r="H20" s="40">
        <v>45283</v>
      </c>
      <c r="I20" s="40">
        <v>45284</v>
      </c>
      <c r="J20" s="21"/>
      <c r="K20" s="127">
        <v>26</v>
      </c>
      <c r="L20" s="128"/>
      <c r="M20" s="167">
        <v>45101</v>
      </c>
      <c r="N20" s="167">
        <v>45102</v>
      </c>
      <c r="O20" s="167">
        <v>45103</v>
      </c>
      <c r="P20" s="167">
        <v>45104</v>
      </c>
      <c r="Q20" s="185">
        <v>45105</v>
      </c>
      <c r="R20" s="167">
        <v>45106</v>
      </c>
      <c r="S20" s="75">
        <v>45107</v>
      </c>
      <c r="T20" s="144"/>
    </row>
    <row r="21" spans="1:20" ht="13.5" customHeight="1" x14ac:dyDescent="0.3">
      <c r="A21" s="38">
        <v>52</v>
      </c>
      <c r="B21" s="142" t="s">
        <v>17</v>
      </c>
      <c r="C21" s="143">
        <v>45285</v>
      </c>
      <c r="D21" s="143">
        <v>45286</v>
      </c>
      <c r="E21" s="143">
        <v>45287</v>
      </c>
      <c r="F21" s="143">
        <v>45288</v>
      </c>
      <c r="G21" s="143">
        <v>45289</v>
      </c>
      <c r="H21" s="143">
        <v>45290</v>
      </c>
      <c r="I21" s="143">
        <v>45291</v>
      </c>
      <c r="J21" s="39">
        <v>39818</v>
      </c>
      <c r="K21" s="117">
        <v>27</v>
      </c>
      <c r="L21" s="126"/>
      <c r="M21" s="75">
        <v>45108</v>
      </c>
      <c r="N21" s="75">
        <v>45109</v>
      </c>
      <c r="O21" s="75">
        <v>45110</v>
      </c>
      <c r="P21" s="75">
        <v>45111</v>
      </c>
      <c r="Q21" s="102">
        <v>45112</v>
      </c>
      <c r="R21" s="167">
        <v>45113</v>
      </c>
      <c r="S21" s="167">
        <v>45114</v>
      </c>
      <c r="T21" s="144"/>
    </row>
    <row r="22" spans="1:20" x14ac:dyDescent="0.3">
      <c r="A22" s="38">
        <v>1</v>
      </c>
      <c r="B22" s="142" t="s">
        <v>17</v>
      </c>
      <c r="C22" s="143">
        <v>45292</v>
      </c>
      <c r="D22" s="143">
        <v>45293</v>
      </c>
      <c r="E22" s="143">
        <v>45294</v>
      </c>
      <c r="F22" s="143">
        <v>45295</v>
      </c>
      <c r="G22" s="143">
        <v>45296</v>
      </c>
      <c r="H22" s="143">
        <v>45297</v>
      </c>
      <c r="I22" s="143">
        <v>45298</v>
      </c>
      <c r="J22" s="21"/>
      <c r="K22" s="127">
        <v>28</v>
      </c>
      <c r="L22" s="182"/>
      <c r="M22" s="75">
        <v>45115</v>
      </c>
      <c r="N22" s="75">
        <v>45116</v>
      </c>
      <c r="O22" s="75">
        <v>45117</v>
      </c>
      <c r="P22" s="75">
        <v>45118</v>
      </c>
      <c r="Q22" s="157">
        <v>45119</v>
      </c>
      <c r="R22" s="75">
        <v>45120</v>
      </c>
      <c r="S22" s="75">
        <v>45121</v>
      </c>
      <c r="T22" s="126"/>
    </row>
    <row r="23" spans="1:20" x14ac:dyDescent="0.3">
      <c r="A23" s="38">
        <v>2</v>
      </c>
      <c r="B23" s="113"/>
      <c r="C23" s="40">
        <v>45299</v>
      </c>
      <c r="D23" s="40">
        <v>45300</v>
      </c>
      <c r="E23" s="40">
        <v>45301</v>
      </c>
      <c r="F23" s="40" t="s">
        <v>163</v>
      </c>
      <c r="G23" s="145">
        <v>45303</v>
      </c>
      <c r="H23" s="40">
        <v>45304</v>
      </c>
      <c r="I23" s="40">
        <v>45305</v>
      </c>
      <c r="J23" s="21"/>
      <c r="K23" s="117">
        <v>29</v>
      </c>
      <c r="L23" s="151" t="s">
        <v>18</v>
      </c>
      <c r="M23" s="146">
        <v>45122</v>
      </c>
      <c r="N23" s="146">
        <v>45123</v>
      </c>
      <c r="O23" s="146">
        <v>45124</v>
      </c>
      <c r="P23" s="146">
        <v>45125</v>
      </c>
      <c r="Q23" s="146">
        <v>45126</v>
      </c>
      <c r="R23" s="146">
        <v>45127</v>
      </c>
      <c r="S23" s="146">
        <v>45128</v>
      </c>
      <c r="T23" s="126"/>
    </row>
    <row r="24" spans="1:20" x14ac:dyDescent="0.3">
      <c r="A24" s="38">
        <v>3</v>
      </c>
      <c r="B24" s="113"/>
      <c r="C24" s="40">
        <v>45306</v>
      </c>
      <c r="D24" s="40">
        <v>45307</v>
      </c>
      <c r="E24" s="40">
        <v>45308</v>
      </c>
      <c r="F24" s="40">
        <v>45309</v>
      </c>
      <c r="G24" s="145">
        <v>45310</v>
      </c>
      <c r="H24" s="40">
        <v>45311</v>
      </c>
      <c r="I24" s="40">
        <v>45312</v>
      </c>
      <c r="J24" s="21"/>
      <c r="K24" s="127">
        <v>30</v>
      </c>
      <c r="L24" s="151" t="s">
        <v>18</v>
      </c>
      <c r="M24" s="76">
        <v>45129</v>
      </c>
      <c r="N24" s="76">
        <v>45130</v>
      </c>
      <c r="O24" s="76">
        <v>45131</v>
      </c>
      <c r="P24" s="76">
        <v>45132</v>
      </c>
      <c r="Q24" s="76">
        <v>45133</v>
      </c>
      <c r="R24" s="146">
        <v>45134</v>
      </c>
      <c r="S24" s="76">
        <v>45135</v>
      </c>
      <c r="T24" s="126"/>
    </row>
    <row r="25" spans="1:20" ht="12.75" customHeight="1" x14ac:dyDescent="0.3">
      <c r="A25" s="38">
        <v>4</v>
      </c>
      <c r="B25" s="116"/>
      <c r="C25" s="40">
        <v>45313</v>
      </c>
      <c r="D25" s="40">
        <v>45314</v>
      </c>
      <c r="E25" s="40">
        <v>45315</v>
      </c>
      <c r="F25" s="40">
        <v>45316</v>
      </c>
      <c r="G25" s="145">
        <v>45317</v>
      </c>
      <c r="H25" s="40">
        <v>45318</v>
      </c>
      <c r="I25" s="40">
        <v>45319</v>
      </c>
      <c r="J25" s="21"/>
      <c r="K25" s="117">
        <v>31</v>
      </c>
      <c r="L25" s="151" t="s">
        <v>18</v>
      </c>
      <c r="M25" s="76">
        <v>45136</v>
      </c>
      <c r="N25" s="76">
        <v>45137</v>
      </c>
      <c r="O25" s="76">
        <v>45138</v>
      </c>
      <c r="P25" s="76">
        <v>45139</v>
      </c>
      <c r="Q25" s="76">
        <v>45140</v>
      </c>
      <c r="R25" s="76">
        <v>45141</v>
      </c>
      <c r="S25" s="146">
        <v>45142</v>
      </c>
      <c r="T25" s="126"/>
    </row>
    <row r="26" spans="1:20" x14ac:dyDescent="0.3">
      <c r="A26" s="38">
        <v>5</v>
      </c>
      <c r="B26" s="115"/>
      <c r="C26" s="40">
        <v>45320</v>
      </c>
      <c r="D26" s="40">
        <v>45321</v>
      </c>
      <c r="E26" s="40">
        <v>45322</v>
      </c>
      <c r="F26" s="40">
        <v>45323</v>
      </c>
      <c r="G26" s="145">
        <v>45324</v>
      </c>
      <c r="H26" s="40">
        <v>45325</v>
      </c>
      <c r="I26" s="40">
        <v>45326</v>
      </c>
      <c r="J26" s="41">
        <v>41315</v>
      </c>
      <c r="K26" s="127">
        <v>32</v>
      </c>
      <c r="L26" s="151" t="s">
        <v>18</v>
      </c>
      <c r="M26" s="146">
        <v>45143</v>
      </c>
      <c r="N26" s="146">
        <v>45144</v>
      </c>
      <c r="O26" s="146">
        <v>45145</v>
      </c>
      <c r="P26" s="146">
        <v>45146</v>
      </c>
      <c r="Q26" s="146">
        <v>45147</v>
      </c>
      <c r="R26" s="146">
        <v>45148</v>
      </c>
      <c r="S26" s="76">
        <v>45149</v>
      </c>
      <c r="T26" s="126"/>
    </row>
    <row r="27" spans="1:20" x14ac:dyDescent="0.3">
      <c r="A27" s="38">
        <v>6</v>
      </c>
      <c r="B27" s="154"/>
      <c r="C27" s="40">
        <v>45327</v>
      </c>
      <c r="D27" s="40">
        <v>45328</v>
      </c>
      <c r="E27" s="40">
        <v>45329</v>
      </c>
      <c r="F27" s="40">
        <v>45330</v>
      </c>
      <c r="G27" s="145">
        <v>45331</v>
      </c>
      <c r="H27" s="40">
        <v>45332</v>
      </c>
      <c r="I27" s="40">
        <v>45333</v>
      </c>
      <c r="J27" s="21"/>
      <c r="K27" s="117">
        <v>33</v>
      </c>
      <c r="L27" s="151" t="s">
        <v>18</v>
      </c>
      <c r="M27" s="76">
        <v>45150</v>
      </c>
      <c r="N27" s="76">
        <v>45151</v>
      </c>
      <c r="O27" s="76">
        <v>45152</v>
      </c>
      <c r="P27" s="76">
        <v>45153</v>
      </c>
      <c r="Q27" s="76">
        <v>45154</v>
      </c>
      <c r="R27" s="146">
        <v>45155</v>
      </c>
      <c r="S27" s="146">
        <v>45156</v>
      </c>
      <c r="T27" s="126"/>
    </row>
    <row r="28" spans="1:20" x14ac:dyDescent="0.3">
      <c r="A28" s="153">
        <v>7</v>
      </c>
      <c r="B28" s="155"/>
      <c r="C28" s="40">
        <v>45334</v>
      </c>
      <c r="D28" s="40">
        <v>45335</v>
      </c>
      <c r="E28" s="40">
        <v>45336</v>
      </c>
      <c r="F28" s="40">
        <v>45337</v>
      </c>
      <c r="G28" s="147">
        <v>45338</v>
      </c>
      <c r="H28" s="40">
        <v>45339</v>
      </c>
      <c r="I28" s="40">
        <v>45340</v>
      </c>
      <c r="J28" s="21"/>
      <c r="K28" s="35">
        <v>34</v>
      </c>
      <c r="L28" s="183" t="s">
        <v>18</v>
      </c>
      <c r="M28" s="76">
        <v>45157</v>
      </c>
      <c r="N28" s="76">
        <v>45158</v>
      </c>
      <c r="O28" s="76">
        <v>45159</v>
      </c>
      <c r="P28" s="76">
        <v>45160</v>
      </c>
      <c r="Q28" s="76">
        <v>45161</v>
      </c>
      <c r="R28" s="76">
        <v>45162</v>
      </c>
      <c r="S28" s="76">
        <v>45163</v>
      </c>
      <c r="T28" s="126" t="s">
        <v>19</v>
      </c>
    </row>
    <row r="29" spans="1:20" ht="13.5" customHeight="1" x14ac:dyDescent="0.3">
      <c r="A29" s="119">
        <v>8</v>
      </c>
      <c r="B29" s="164" t="s">
        <v>10</v>
      </c>
      <c r="C29" s="143">
        <v>45341</v>
      </c>
      <c r="D29" s="143">
        <v>45342</v>
      </c>
      <c r="E29" s="143">
        <v>45343</v>
      </c>
      <c r="F29" s="143">
        <v>45344</v>
      </c>
      <c r="G29" s="143">
        <v>45345</v>
      </c>
      <c r="H29" s="143">
        <v>45346</v>
      </c>
      <c r="I29" s="143">
        <v>45347</v>
      </c>
      <c r="J29" s="21"/>
      <c r="K29" s="36">
        <v>35</v>
      </c>
      <c r="L29" s="120"/>
      <c r="M29" s="167">
        <v>45164</v>
      </c>
      <c r="N29" s="167">
        <v>45165</v>
      </c>
      <c r="O29" s="167">
        <v>45166</v>
      </c>
      <c r="P29" s="167">
        <v>45167</v>
      </c>
      <c r="Q29" s="167">
        <v>45168</v>
      </c>
      <c r="R29" s="167">
        <v>45169</v>
      </c>
      <c r="S29" s="167">
        <v>45170</v>
      </c>
      <c r="T29" s="126"/>
    </row>
    <row r="30" spans="1:20" ht="12.5" x14ac:dyDescent="0.25">
      <c r="A30" s="126"/>
      <c r="B30" s="126" t="s">
        <v>20</v>
      </c>
      <c r="C30" s="136">
        <v>16</v>
      </c>
      <c r="D30" s="136">
        <v>16</v>
      </c>
      <c r="E30" s="136">
        <v>16</v>
      </c>
      <c r="F30" s="136">
        <v>17</v>
      </c>
      <c r="G30" s="136">
        <v>16</v>
      </c>
      <c r="H30" s="137"/>
      <c r="I30" s="137"/>
      <c r="J30" s="126"/>
      <c r="K30" s="118">
        <v>36</v>
      </c>
      <c r="L30" s="123"/>
      <c r="M30" s="75">
        <v>45171</v>
      </c>
      <c r="N30" s="75">
        <v>45172</v>
      </c>
      <c r="O30" s="75">
        <v>45173</v>
      </c>
      <c r="P30" s="75">
        <v>45174</v>
      </c>
      <c r="Q30" s="75">
        <v>45175</v>
      </c>
      <c r="R30" s="167">
        <v>45176</v>
      </c>
      <c r="S30" s="75">
        <v>45177</v>
      </c>
      <c r="T30" s="126"/>
    </row>
    <row r="31" spans="1:20" ht="12.5" x14ac:dyDescent="0.25">
      <c r="C31" s="66"/>
      <c r="D31" s="66"/>
      <c r="E31" s="66"/>
      <c r="F31" s="66"/>
      <c r="H31" s="89"/>
      <c r="I31" s="89"/>
      <c r="K31" s="36">
        <v>37</v>
      </c>
      <c r="L31" s="123"/>
      <c r="M31" s="75">
        <v>45178</v>
      </c>
      <c r="N31" s="75">
        <v>45179</v>
      </c>
      <c r="O31" s="75">
        <v>45180</v>
      </c>
      <c r="P31" s="75">
        <v>45181</v>
      </c>
      <c r="Q31" s="75">
        <v>45182</v>
      </c>
      <c r="R31" s="75">
        <v>45183</v>
      </c>
      <c r="S31" s="167">
        <v>45184</v>
      </c>
      <c r="T31" s="126"/>
    </row>
    <row r="32" spans="1:20" ht="12.5" x14ac:dyDescent="0.25">
      <c r="H32" s="89"/>
      <c r="I32" s="89"/>
      <c r="K32" s="35">
        <v>38</v>
      </c>
      <c r="L32" s="124"/>
      <c r="M32" s="167">
        <v>45185</v>
      </c>
      <c r="N32" s="167">
        <v>45186</v>
      </c>
      <c r="O32" s="167">
        <v>45187</v>
      </c>
      <c r="P32" s="167">
        <v>45188</v>
      </c>
      <c r="Q32" s="167">
        <v>45189</v>
      </c>
      <c r="R32" s="167">
        <v>45190</v>
      </c>
      <c r="S32" s="75">
        <v>45191</v>
      </c>
      <c r="T32" s="126"/>
    </row>
    <row r="33" spans="2:20" ht="12.5" x14ac:dyDescent="0.25">
      <c r="B33" s="98" t="s">
        <v>140</v>
      </c>
      <c r="C33" s="99"/>
      <c r="D33" s="99"/>
      <c r="E33" s="99"/>
      <c r="F33" s="99"/>
      <c r="G33" s="99"/>
      <c r="H33" s="89"/>
      <c r="I33" s="89"/>
      <c r="K33" s="117">
        <v>39</v>
      </c>
      <c r="L33" s="125"/>
      <c r="M33" s="75">
        <v>45192</v>
      </c>
      <c r="N33" s="75">
        <v>45193</v>
      </c>
      <c r="O33" s="75">
        <v>45194</v>
      </c>
      <c r="P33" s="75">
        <v>45195</v>
      </c>
      <c r="Q33" s="75">
        <v>45196</v>
      </c>
      <c r="R33" s="167">
        <v>45197</v>
      </c>
      <c r="S33" s="167">
        <v>45198</v>
      </c>
      <c r="T33" s="126"/>
    </row>
    <row r="34" spans="2:20" ht="12.5" x14ac:dyDescent="0.25">
      <c r="B34" s="98"/>
      <c r="C34" s="99"/>
      <c r="D34" s="99"/>
      <c r="E34" s="99"/>
      <c r="F34" s="99"/>
      <c r="G34" s="99"/>
      <c r="H34" s="89"/>
      <c r="I34" s="89"/>
      <c r="K34" s="169"/>
      <c r="L34" s="170"/>
      <c r="M34" s="167">
        <v>45199</v>
      </c>
      <c r="N34" s="75"/>
      <c r="O34" s="172"/>
      <c r="P34" s="172"/>
      <c r="Q34" s="172"/>
      <c r="R34" s="171"/>
      <c r="S34" s="173"/>
      <c r="T34" s="131"/>
    </row>
    <row r="35" spans="2:20" ht="12.5" x14ac:dyDescent="0.25">
      <c r="B35" s="101" t="s">
        <v>141</v>
      </c>
      <c r="C35" s="100"/>
      <c r="D35" s="100"/>
      <c r="E35" s="100"/>
      <c r="F35" s="100"/>
      <c r="G35" s="100"/>
      <c r="H35" s="90"/>
      <c r="I35" s="89"/>
      <c r="L35" s="174" t="s">
        <v>144</v>
      </c>
      <c r="M35" s="129">
        <f>C30</f>
        <v>16</v>
      </c>
      <c r="N35" s="130">
        <f>D30</f>
        <v>16</v>
      </c>
      <c r="O35" s="130">
        <f>E30</f>
        <v>16</v>
      </c>
      <c r="P35" s="130">
        <f>F30</f>
        <v>17</v>
      </c>
      <c r="Q35" s="130">
        <f>G30</f>
        <v>16</v>
      </c>
      <c r="R35" s="139"/>
      <c r="S35" s="140"/>
      <c r="T35" s="131"/>
    </row>
    <row r="36" spans="2:20" x14ac:dyDescent="0.3">
      <c r="B36" s="101"/>
      <c r="C36" s="100"/>
      <c r="D36" s="100"/>
      <c r="E36" s="100"/>
      <c r="F36" s="100"/>
      <c r="G36" s="100"/>
      <c r="H36" s="91"/>
      <c r="L36" s="175" t="s">
        <v>145</v>
      </c>
      <c r="M36" s="132">
        <v>21</v>
      </c>
      <c r="N36" s="133">
        <v>23</v>
      </c>
      <c r="O36" s="132">
        <v>22</v>
      </c>
      <c r="P36" s="133">
        <v>22</v>
      </c>
      <c r="Q36" s="132">
        <v>21</v>
      </c>
      <c r="R36" s="134"/>
      <c r="S36" s="135"/>
      <c r="T36" s="126"/>
    </row>
    <row r="37" spans="2:20" x14ac:dyDescent="0.3">
      <c r="B37" s="160" t="s">
        <v>21</v>
      </c>
      <c r="C37" s="160"/>
      <c r="D37" s="160"/>
      <c r="E37" s="160"/>
      <c r="F37" s="160"/>
      <c r="G37" s="160" t="s">
        <v>22</v>
      </c>
      <c r="H37" s="161"/>
      <c r="L37" s="126" t="s">
        <v>23</v>
      </c>
      <c r="M37" s="138">
        <f>M35+M36</f>
        <v>37</v>
      </c>
      <c r="N37" s="141">
        <f>N36+N35</f>
        <v>39</v>
      </c>
      <c r="O37" s="138">
        <f t="shared" ref="O37" si="0">O35+O36</f>
        <v>38</v>
      </c>
      <c r="P37" s="141">
        <f t="shared" ref="P37" si="1">P36+P35</f>
        <v>39</v>
      </c>
      <c r="Q37" s="138">
        <f t="shared" ref="Q37" si="2">Q35+Q36</f>
        <v>37</v>
      </c>
      <c r="R37" s="134"/>
      <c r="S37" s="135"/>
      <c r="T37" s="126"/>
    </row>
    <row r="38" spans="2:20" x14ac:dyDescent="0.3">
      <c r="N38" s="23"/>
    </row>
    <row r="39" spans="2:20" x14ac:dyDescent="0.3">
      <c r="B39" s="72" t="s">
        <v>24</v>
      </c>
      <c r="C39" s="72"/>
      <c r="D39" s="72"/>
      <c r="E39" s="72"/>
      <c r="F39" s="72"/>
      <c r="G39" s="72" t="s">
        <v>25</v>
      </c>
      <c r="H39" s="92"/>
      <c r="N39" s="23"/>
    </row>
    <row r="40" spans="2:20" x14ac:dyDescent="0.3">
      <c r="N40" s="23"/>
    </row>
    <row r="41" spans="2:20" x14ac:dyDescent="0.3">
      <c r="B41" s="84"/>
      <c r="C41" s="85"/>
      <c r="D41" s="85"/>
      <c r="E41" s="85"/>
      <c r="F41" s="85"/>
      <c r="N41" s="23"/>
    </row>
    <row r="42" spans="2:20" x14ac:dyDescent="0.3">
      <c r="B42" s="106" t="s">
        <v>26</v>
      </c>
      <c r="C42" s="106"/>
      <c r="D42" s="106"/>
    </row>
    <row r="43" spans="2:20" x14ac:dyDescent="0.3">
      <c r="B43" s="107" t="s">
        <v>142</v>
      </c>
      <c r="C43" s="106"/>
      <c r="D43" s="106"/>
    </row>
    <row r="44" spans="2:20" x14ac:dyDescent="0.3">
      <c r="M44" s="74"/>
      <c r="N44" s="74"/>
      <c r="O44" s="74"/>
      <c r="P44" s="74"/>
      <c r="Q44" s="74"/>
      <c r="R44" s="96"/>
    </row>
    <row r="45" spans="2:20" x14ac:dyDescent="0.3">
      <c r="M45" s="74"/>
      <c r="N45" s="67"/>
      <c r="O45" s="74"/>
      <c r="P45" s="74"/>
      <c r="Q45" s="74"/>
      <c r="R45" s="96"/>
    </row>
    <row r="46" spans="2:20" x14ac:dyDescent="0.3">
      <c r="M46" s="74"/>
      <c r="N46" s="74"/>
      <c r="O46" s="74"/>
      <c r="P46" s="74"/>
      <c r="Q46" s="74"/>
      <c r="R46" s="97"/>
    </row>
    <row r="47" spans="2:20" x14ac:dyDescent="0.3">
      <c r="N47" s="23"/>
    </row>
    <row r="48" spans="2:20" x14ac:dyDescent="0.3">
      <c r="N48" s="23"/>
      <c r="S48" s="94"/>
    </row>
    <row r="49" spans="14:14" x14ac:dyDescent="0.3">
      <c r="N49" s="24"/>
    </row>
    <row r="50" spans="14:14" x14ac:dyDescent="0.3">
      <c r="N50" s="23"/>
    </row>
    <row r="51" spans="14:14" x14ac:dyDescent="0.3">
      <c r="N51" s="23"/>
    </row>
  </sheetData>
  <sheetProtection formatCells="0" formatColumns="0" formatRows="0" insertColumns="0" insertRows="0" insertHyperlinks="0" deleteColumns="0" deleteRows="0" sort="0" autoFilter="0" pivotTables="0"/>
  <mergeCells count="16">
    <mergeCell ref="G1:G2"/>
    <mergeCell ref="B1:B2"/>
    <mergeCell ref="C1:C2"/>
    <mergeCell ref="D1:D2"/>
    <mergeCell ref="E1:E2"/>
    <mergeCell ref="F1:F2"/>
    <mergeCell ref="P1:P2"/>
    <mergeCell ref="Q1:Q2"/>
    <mergeCell ref="R1:R2"/>
    <mergeCell ref="S1:S2"/>
    <mergeCell ref="H1:H2"/>
    <mergeCell ref="I1:I2"/>
    <mergeCell ref="L1:L2"/>
    <mergeCell ref="M1:M2"/>
    <mergeCell ref="N1:N2"/>
    <mergeCell ref="O1:O2"/>
  </mergeCells>
  <phoneticPr fontId="15" type="noConversion"/>
  <printOptions gridLines="1" gridLinesSet="0"/>
  <pageMargins left="0.19685039370078741" right="0.19685039370078741" top="0.98425196850393704" bottom="0.98425196850393704" header="0.51181102362204722" footer="0.51181102362204722"/>
  <pageSetup paperSize="9" scale="62" orientation="landscape" r:id="rId1"/>
  <headerFooter alignWithMargins="0">
    <oddHeader xml:space="preserve">&amp;Cvakantierooster 2023-2024
</oddHead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8"/>
  <sheetViews>
    <sheetView tabSelected="1" showRuler="0" topLeftCell="N5" zoomScaleNormal="100" zoomScaleSheetLayoutView="78" workbookViewId="0">
      <selection activeCell="N12" sqref="N12"/>
    </sheetView>
  </sheetViews>
  <sheetFormatPr defaultRowHeight="12.5" x14ac:dyDescent="0.25"/>
  <cols>
    <col min="1" max="1" width="43.1796875" style="42" hidden="1" customWidth="1"/>
    <col min="2" max="2" width="6.1796875" style="42" hidden="1" customWidth="1"/>
    <col min="3" max="3" width="5.453125" style="42" hidden="1" customWidth="1"/>
    <col min="4" max="4" width="8.1796875" style="42" hidden="1" customWidth="1"/>
    <col min="5" max="5" width="7.81640625" style="42" hidden="1" customWidth="1"/>
    <col min="6" max="6" width="10.1796875" style="42" hidden="1" customWidth="1"/>
    <col min="7" max="7" width="6.54296875" style="42" hidden="1" customWidth="1"/>
    <col min="8" max="8" width="10" style="42" hidden="1" customWidth="1"/>
    <col min="9" max="9" width="6.54296875" style="42" hidden="1" customWidth="1"/>
    <col min="10" max="10" width="0" style="42" hidden="1" customWidth="1"/>
    <col min="11" max="11" width="8.7265625" style="42" hidden="1" customWidth="1"/>
    <col min="12" max="12" width="7.26953125" style="42" hidden="1" customWidth="1"/>
    <col min="13" max="13" width="6.54296875" style="42" hidden="1" customWidth="1"/>
    <col min="14" max="14" width="68.54296875" style="42" customWidth="1"/>
    <col min="15" max="18" width="9.1796875" style="42"/>
    <col min="19" max="21" width="10" style="42" customWidth="1"/>
    <col min="22" max="22" width="9.26953125" style="42" bestFit="1" customWidth="1"/>
    <col min="23" max="23" width="6" style="42" bestFit="1" customWidth="1"/>
  </cols>
  <sheetData>
    <row r="1" spans="1:22" ht="25.5" customHeight="1" x14ac:dyDescent="0.25">
      <c r="D1" s="195" t="s">
        <v>27</v>
      </c>
      <c r="E1" s="195"/>
      <c r="F1" s="195" t="s">
        <v>28</v>
      </c>
      <c r="G1" s="195"/>
      <c r="H1" s="195" t="s">
        <v>29</v>
      </c>
      <c r="I1" s="195"/>
      <c r="J1" s="195" t="s">
        <v>30</v>
      </c>
      <c r="K1" s="195"/>
      <c r="O1" s="42">
        <v>1</v>
      </c>
      <c r="P1" s="42">
        <v>2</v>
      </c>
      <c r="Q1" s="42">
        <v>3</v>
      </c>
      <c r="R1" s="42">
        <v>4</v>
      </c>
      <c r="S1" s="42">
        <v>5</v>
      </c>
      <c r="T1" s="42">
        <v>6</v>
      </c>
      <c r="U1" s="42">
        <v>7</v>
      </c>
      <c r="V1" s="42">
        <v>8</v>
      </c>
    </row>
    <row r="2" spans="1:22" x14ac:dyDescent="0.25">
      <c r="A2" s="42" t="s">
        <v>31</v>
      </c>
      <c r="E2" s="44">
        <f>schooltijden!C10</f>
        <v>24.5</v>
      </c>
      <c r="G2" s="44">
        <v>23.16</v>
      </c>
      <c r="I2" s="44">
        <v>23.16</v>
      </c>
      <c r="K2" s="45">
        <v>25.5</v>
      </c>
      <c r="N2" s="42" t="s">
        <v>32</v>
      </c>
      <c r="O2" s="42">
        <v>24.5</v>
      </c>
      <c r="P2" s="42">
        <v>24.5</v>
      </c>
      <c r="Q2" s="42">
        <v>24.5</v>
      </c>
      <c r="R2" s="42">
        <v>24.5</v>
      </c>
      <c r="S2" s="45">
        <v>26.25</v>
      </c>
      <c r="T2" s="45">
        <v>26.25</v>
      </c>
      <c r="U2" s="45">
        <v>26.25</v>
      </c>
      <c r="V2" s="42">
        <v>26.25</v>
      </c>
    </row>
    <row r="3" spans="1:22" x14ac:dyDescent="0.25">
      <c r="E3" s="46">
        <v>52</v>
      </c>
      <c r="G3" s="46">
        <v>52</v>
      </c>
      <c r="I3" s="46">
        <v>52</v>
      </c>
      <c r="K3" s="46">
        <v>49</v>
      </c>
      <c r="N3" s="42" t="s">
        <v>33</v>
      </c>
      <c r="O3" s="42">
        <v>52</v>
      </c>
      <c r="P3" s="42">
        <v>52</v>
      </c>
      <c r="Q3" s="42">
        <v>52</v>
      </c>
      <c r="R3" s="42">
        <v>52</v>
      </c>
      <c r="S3" s="42">
        <v>50</v>
      </c>
      <c r="T3" s="42">
        <v>50</v>
      </c>
      <c r="U3" s="42">
        <v>50</v>
      </c>
      <c r="V3" s="42">
        <v>50</v>
      </c>
    </row>
    <row r="4" spans="1:22" x14ac:dyDescent="0.25">
      <c r="E4" s="44">
        <f>SUM(E2*E3)</f>
        <v>1274</v>
      </c>
      <c r="G4" s="44">
        <f>SUM(G2*G3)</f>
        <v>1204.32</v>
      </c>
      <c r="I4" s="44">
        <f>SUM(I2*I3)</f>
        <v>1204.32</v>
      </c>
      <c r="K4" s="47">
        <f>SUM(K2)*(K3)</f>
        <v>1249.5</v>
      </c>
      <c r="N4" s="42" t="s">
        <v>34</v>
      </c>
      <c r="S4" s="42">
        <v>24.5</v>
      </c>
      <c r="T4" s="42">
        <v>24.5</v>
      </c>
      <c r="U4" s="42">
        <v>24.5</v>
      </c>
      <c r="V4" s="42">
        <v>24.5</v>
      </c>
    </row>
    <row r="5" spans="1:22" x14ac:dyDescent="0.25">
      <c r="E5" s="44"/>
      <c r="G5" s="44"/>
      <c r="I5" s="44"/>
      <c r="K5" s="47"/>
      <c r="N5" s="42" t="s">
        <v>33</v>
      </c>
      <c r="S5" s="42">
        <v>2</v>
      </c>
      <c r="T5" s="42">
        <v>2</v>
      </c>
      <c r="U5" s="42">
        <v>2</v>
      </c>
      <c r="V5" s="42">
        <v>2</v>
      </c>
    </row>
    <row r="6" spans="1:22" x14ac:dyDescent="0.25">
      <c r="A6" s="42" t="s">
        <v>35</v>
      </c>
      <c r="E6" s="44"/>
      <c r="G6" s="48"/>
      <c r="H6" s="49"/>
      <c r="I6" s="48"/>
      <c r="J6" s="49"/>
      <c r="K6" s="50">
        <f>23.5*3</f>
        <v>70.5</v>
      </c>
    </row>
    <row r="7" spans="1:22" x14ac:dyDescent="0.25">
      <c r="E7" s="44"/>
      <c r="G7" s="51"/>
      <c r="H7" s="49"/>
      <c r="I7" s="51"/>
      <c r="J7" s="49"/>
      <c r="K7" s="52"/>
      <c r="N7" s="42" t="s">
        <v>36</v>
      </c>
      <c r="O7" s="42">
        <f t="shared" ref="O7:V7" si="0">ROUND((O2*O3)+(O4*O5),0)</f>
        <v>1274</v>
      </c>
      <c r="P7" s="42">
        <f t="shared" si="0"/>
        <v>1274</v>
      </c>
      <c r="Q7" s="42">
        <f t="shared" si="0"/>
        <v>1274</v>
      </c>
      <c r="R7" s="42">
        <f t="shared" si="0"/>
        <v>1274</v>
      </c>
      <c r="S7" s="42">
        <f t="shared" si="0"/>
        <v>1362</v>
      </c>
      <c r="T7" s="42">
        <f t="shared" si="0"/>
        <v>1362</v>
      </c>
      <c r="U7" s="42">
        <f t="shared" si="0"/>
        <v>1362</v>
      </c>
      <c r="V7" s="42">
        <f t="shared" si="0"/>
        <v>1362</v>
      </c>
    </row>
    <row r="8" spans="1:22" x14ac:dyDescent="0.25">
      <c r="E8" s="44"/>
      <c r="G8" s="44"/>
      <c r="I8" s="44"/>
      <c r="K8" s="47"/>
    </row>
    <row r="9" spans="1:22" x14ac:dyDescent="0.25">
      <c r="A9" s="53" t="s">
        <v>37</v>
      </c>
      <c r="C9" s="42" t="s">
        <v>38</v>
      </c>
      <c r="D9" s="54">
        <v>42643</v>
      </c>
      <c r="E9" s="44">
        <v>3.5</v>
      </c>
      <c r="F9" s="54">
        <v>41912</v>
      </c>
      <c r="G9" s="44">
        <v>3.5</v>
      </c>
      <c r="H9" s="54">
        <v>41912</v>
      </c>
      <c r="I9" s="44">
        <v>3.5</v>
      </c>
      <c r="J9" s="54">
        <v>41912</v>
      </c>
      <c r="K9" s="44">
        <f>5.5</f>
        <v>5.5</v>
      </c>
    </row>
    <row r="10" spans="1:22" x14ac:dyDescent="0.25">
      <c r="A10" s="42" t="s">
        <v>39</v>
      </c>
      <c r="C10" s="42" t="s">
        <v>38</v>
      </c>
      <c r="D10" s="55">
        <v>42429</v>
      </c>
      <c r="E10" s="56">
        <v>5.5</v>
      </c>
      <c r="F10" s="55" t="s">
        <v>40</v>
      </c>
      <c r="G10" s="56">
        <v>5.5</v>
      </c>
      <c r="H10" s="55" t="s">
        <v>40</v>
      </c>
      <c r="I10" s="56">
        <v>5.5</v>
      </c>
      <c r="J10" s="55" t="s">
        <v>40</v>
      </c>
      <c r="K10" s="56">
        <f>5.5</f>
        <v>5.5</v>
      </c>
      <c r="N10" s="77" t="s">
        <v>138</v>
      </c>
      <c r="O10" s="42">
        <v>5.25</v>
      </c>
      <c r="P10" s="42">
        <v>5.25</v>
      </c>
      <c r="Q10" s="42">
        <v>5.25</v>
      </c>
      <c r="R10" s="42">
        <v>5.25</v>
      </c>
      <c r="S10" s="42">
        <v>5.25</v>
      </c>
      <c r="T10" s="42">
        <v>5.25</v>
      </c>
      <c r="U10" s="42">
        <v>5.25</v>
      </c>
      <c r="V10" s="42">
        <v>5.25</v>
      </c>
    </row>
    <row r="11" spans="1:22" x14ac:dyDescent="0.25">
      <c r="A11" s="42" t="s">
        <v>41</v>
      </c>
      <c r="D11" s="54"/>
      <c r="E11" s="43">
        <f>SUM(E4:E10)</f>
        <v>1283</v>
      </c>
      <c r="F11" s="57"/>
      <c r="G11" s="43">
        <f>G4+G8+G9+G10</f>
        <v>1213.32</v>
      </c>
      <c r="H11" s="57"/>
      <c r="I11" s="43">
        <f>I4+I9+I10</f>
        <v>1213.32</v>
      </c>
      <c r="J11" s="53"/>
      <c r="K11" s="43">
        <f>K4+K6+K9+K10</f>
        <v>1331</v>
      </c>
      <c r="N11" s="78" t="s">
        <v>137</v>
      </c>
      <c r="O11" s="42">
        <v>5.25</v>
      </c>
      <c r="P11" s="42">
        <v>5.25</v>
      </c>
      <c r="Q11" s="42">
        <v>5.25</v>
      </c>
      <c r="R11" s="42">
        <v>5.25</v>
      </c>
      <c r="S11" s="42">
        <v>5.25</v>
      </c>
      <c r="T11" s="42">
        <v>5.25</v>
      </c>
      <c r="U11" s="42">
        <v>5.25</v>
      </c>
      <c r="V11" s="42">
        <v>5.25</v>
      </c>
    </row>
    <row r="12" spans="1:22" x14ac:dyDescent="0.25">
      <c r="A12" s="58" t="s">
        <v>42</v>
      </c>
      <c r="N12" s="42" t="s">
        <v>43</v>
      </c>
      <c r="O12" s="42">
        <f t="shared" ref="O12:V12" si="1">O10+O11</f>
        <v>10.5</v>
      </c>
      <c r="P12" s="42">
        <f t="shared" si="1"/>
        <v>10.5</v>
      </c>
      <c r="Q12" s="42">
        <f t="shared" si="1"/>
        <v>10.5</v>
      </c>
      <c r="R12" s="42">
        <f t="shared" si="1"/>
        <v>10.5</v>
      </c>
      <c r="S12" s="42">
        <f t="shared" si="1"/>
        <v>10.5</v>
      </c>
      <c r="T12" s="42">
        <f t="shared" si="1"/>
        <v>10.5</v>
      </c>
      <c r="U12" s="42">
        <f t="shared" si="1"/>
        <v>10.5</v>
      </c>
      <c r="V12" s="42">
        <f t="shared" si="1"/>
        <v>10.5</v>
      </c>
    </row>
    <row r="13" spans="1:22" x14ac:dyDescent="0.25">
      <c r="A13" s="42" t="s">
        <v>12</v>
      </c>
      <c r="B13" s="197" t="s">
        <v>44</v>
      </c>
      <c r="C13" s="197"/>
      <c r="D13" s="47">
        <f>E2</f>
        <v>24.5</v>
      </c>
      <c r="E13" s="47"/>
      <c r="F13" s="47">
        <f>G2</f>
        <v>23.16</v>
      </c>
      <c r="G13" s="47"/>
      <c r="H13" s="47">
        <f>I2</f>
        <v>23.16</v>
      </c>
      <c r="I13" s="47"/>
      <c r="J13" s="47">
        <f>K2</f>
        <v>25.5</v>
      </c>
    </row>
    <row r="14" spans="1:22" x14ac:dyDescent="0.25">
      <c r="A14" s="42" t="s">
        <v>17</v>
      </c>
      <c r="B14" s="197" t="s">
        <v>45</v>
      </c>
      <c r="C14" s="197"/>
      <c r="D14" s="47">
        <f>E2*2</f>
        <v>49</v>
      </c>
      <c r="E14" s="47"/>
      <c r="F14" s="47">
        <f>G2*2</f>
        <v>46.32</v>
      </c>
      <c r="G14" s="47"/>
      <c r="H14" s="47">
        <f>I2*2</f>
        <v>46.32</v>
      </c>
      <c r="I14" s="47"/>
      <c r="J14" s="47">
        <f>J13*2</f>
        <v>51</v>
      </c>
      <c r="N14" s="53" t="s">
        <v>46</v>
      </c>
      <c r="O14" s="53">
        <f t="shared" ref="O14:V14" si="2">O7+O12</f>
        <v>1284.5</v>
      </c>
      <c r="P14" s="53">
        <f t="shared" si="2"/>
        <v>1284.5</v>
      </c>
      <c r="Q14" s="53">
        <f t="shared" si="2"/>
        <v>1284.5</v>
      </c>
      <c r="R14" s="53">
        <f t="shared" si="2"/>
        <v>1284.5</v>
      </c>
      <c r="S14" s="53">
        <f t="shared" si="2"/>
        <v>1372.5</v>
      </c>
      <c r="T14" s="53">
        <f t="shared" si="2"/>
        <v>1372.5</v>
      </c>
      <c r="U14" s="53">
        <f t="shared" si="2"/>
        <v>1372.5</v>
      </c>
      <c r="V14" s="53">
        <f t="shared" si="2"/>
        <v>1372.5</v>
      </c>
    </row>
    <row r="15" spans="1:22" x14ac:dyDescent="0.25">
      <c r="A15" s="42" t="s">
        <v>10</v>
      </c>
      <c r="B15" s="198" t="s">
        <v>47</v>
      </c>
      <c r="C15" s="197"/>
      <c r="D15" s="47">
        <f>E2</f>
        <v>24.5</v>
      </c>
      <c r="E15" s="47"/>
      <c r="F15" s="47">
        <f>G2</f>
        <v>23.16</v>
      </c>
      <c r="G15" s="47"/>
      <c r="H15" s="47">
        <f>I2</f>
        <v>23.16</v>
      </c>
      <c r="I15" s="47"/>
      <c r="J15" s="47">
        <v>25.5</v>
      </c>
    </row>
    <row r="16" spans="1:22" x14ac:dyDescent="0.25">
      <c r="A16" s="42" t="s">
        <v>11</v>
      </c>
      <c r="B16" s="105"/>
      <c r="C16" s="105">
        <v>42088</v>
      </c>
      <c r="D16" s="47">
        <v>3.5</v>
      </c>
      <c r="E16" s="47"/>
      <c r="F16" s="47">
        <f>D16</f>
        <v>3.5</v>
      </c>
      <c r="G16" s="47"/>
      <c r="H16" s="47">
        <f>F16</f>
        <v>3.5</v>
      </c>
      <c r="I16" s="47"/>
      <c r="J16" s="47">
        <v>5.5</v>
      </c>
      <c r="N16" s="42" t="s">
        <v>48</v>
      </c>
    </row>
    <row r="17" spans="1:23" x14ac:dyDescent="0.25">
      <c r="A17" s="42" t="s">
        <v>49</v>
      </c>
      <c r="B17" s="198">
        <v>42091</v>
      </c>
      <c r="C17" s="197"/>
      <c r="D17" s="47">
        <v>5.5</v>
      </c>
      <c r="E17" s="47"/>
      <c r="F17" s="44">
        <v>5.5</v>
      </c>
      <c r="G17" s="47"/>
      <c r="H17" s="47">
        <v>5.5</v>
      </c>
      <c r="I17" s="47"/>
      <c r="J17" s="47">
        <v>5.5</v>
      </c>
      <c r="N17" s="42" t="s">
        <v>50</v>
      </c>
      <c r="O17" s="68">
        <f t="shared" ref="O17:V17" si="3">O2</f>
        <v>24.5</v>
      </c>
      <c r="P17" s="68">
        <f t="shared" si="3"/>
        <v>24.5</v>
      </c>
      <c r="Q17" s="68">
        <f t="shared" si="3"/>
        <v>24.5</v>
      </c>
      <c r="R17" s="68">
        <f t="shared" si="3"/>
        <v>24.5</v>
      </c>
      <c r="S17" s="47">
        <f t="shared" si="3"/>
        <v>26.25</v>
      </c>
      <c r="T17" s="47">
        <f t="shared" si="3"/>
        <v>26.25</v>
      </c>
      <c r="U17" s="47">
        <f t="shared" si="3"/>
        <v>26.25</v>
      </c>
      <c r="V17" s="47">
        <f t="shared" si="3"/>
        <v>26.25</v>
      </c>
      <c r="W17" s="68">
        <f>SUM(O17:V17)</f>
        <v>203</v>
      </c>
    </row>
    <row r="18" spans="1:23" x14ac:dyDescent="0.25">
      <c r="A18" s="42" t="s">
        <v>51</v>
      </c>
      <c r="B18" s="105"/>
      <c r="C18" s="103"/>
      <c r="D18" s="47">
        <v>3.5</v>
      </c>
      <c r="E18" s="47"/>
      <c r="F18" s="44">
        <v>3.5</v>
      </c>
      <c r="G18" s="47"/>
      <c r="H18" s="47">
        <v>3.5</v>
      </c>
      <c r="I18" s="47"/>
      <c r="J18" s="47">
        <v>3.5</v>
      </c>
      <c r="N18" s="42" t="s">
        <v>52</v>
      </c>
      <c r="O18" s="68">
        <f t="shared" ref="O18:V18" si="4">2*O2</f>
        <v>49</v>
      </c>
      <c r="P18" s="68">
        <f t="shared" si="4"/>
        <v>49</v>
      </c>
      <c r="Q18" s="68">
        <f t="shared" si="4"/>
        <v>49</v>
      </c>
      <c r="R18" s="68">
        <f t="shared" si="4"/>
        <v>49</v>
      </c>
      <c r="S18" s="47">
        <f t="shared" si="4"/>
        <v>52.5</v>
      </c>
      <c r="T18" s="47">
        <f t="shared" si="4"/>
        <v>52.5</v>
      </c>
      <c r="U18" s="47">
        <f t="shared" si="4"/>
        <v>52.5</v>
      </c>
      <c r="V18" s="47">
        <f t="shared" si="4"/>
        <v>52.5</v>
      </c>
      <c r="W18" s="68">
        <f>SUM(O18:V18)</f>
        <v>406</v>
      </c>
    </row>
    <row r="19" spans="1:23" x14ac:dyDescent="0.25">
      <c r="A19" s="42" t="s">
        <v>13</v>
      </c>
      <c r="B19" s="197" t="s">
        <v>53</v>
      </c>
      <c r="C19" s="197"/>
      <c r="D19" s="47">
        <f>D14</f>
        <v>49</v>
      </c>
      <c r="E19" s="47"/>
      <c r="F19" s="44">
        <f>F14</f>
        <v>46.32</v>
      </c>
      <c r="G19" s="47"/>
      <c r="H19" s="47">
        <f>H14</f>
        <v>46.32</v>
      </c>
      <c r="I19" s="47"/>
      <c r="J19" s="47">
        <f>J14</f>
        <v>51</v>
      </c>
      <c r="N19" s="42" t="s">
        <v>54</v>
      </c>
      <c r="O19" s="68">
        <f t="shared" ref="O19:V19" si="5">O2</f>
        <v>24.5</v>
      </c>
      <c r="P19" s="68">
        <f t="shared" si="5"/>
        <v>24.5</v>
      </c>
      <c r="Q19" s="68">
        <f t="shared" si="5"/>
        <v>24.5</v>
      </c>
      <c r="R19" s="68">
        <f t="shared" si="5"/>
        <v>24.5</v>
      </c>
      <c r="S19" s="47">
        <f t="shared" si="5"/>
        <v>26.25</v>
      </c>
      <c r="T19" s="47">
        <f t="shared" si="5"/>
        <v>26.25</v>
      </c>
      <c r="U19" s="47">
        <f t="shared" si="5"/>
        <v>26.25</v>
      </c>
      <c r="V19" s="47">
        <f t="shared" si="5"/>
        <v>26.25</v>
      </c>
      <c r="W19" s="68">
        <f t="shared" ref="W19:W37" si="6">SUM(O19:V19)</f>
        <v>203</v>
      </c>
    </row>
    <row r="20" spans="1:23" x14ac:dyDescent="0.25">
      <c r="A20" s="59" t="s">
        <v>55</v>
      </c>
      <c r="B20" s="103"/>
      <c r="C20" s="103"/>
      <c r="D20" s="47"/>
      <c r="E20" s="47"/>
      <c r="F20" s="44"/>
      <c r="G20" s="47"/>
      <c r="H20" s="47"/>
      <c r="I20" s="47"/>
      <c r="J20" s="47"/>
      <c r="N20" s="78" t="s">
        <v>158</v>
      </c>
      <c r="O20" s="47">
        <v>8.75</v>
      </c>
      <c r="P20" s="47">
        <v>8.75</v>
      </c>
      <c r="Q20" s="47">
        <v>8.75</v>
      </c>
      <c r="R20" s="47">
        <v>8.75</v>
      </c>
      <c r="S20" s="47">
        <v>10.5</v>
      </c>
      <c r="T20" s="47">
        <v>10.5</v>
      </c>
      <c r="U20" s="47">
        <v>10.5</v>
      </c>
      <c r="V20" s="47">
        <v>10.5</v>
      </c>
      <c r="W20" s="68">
        <f t="shared" si="6"/>
        <v>77</v>
      </c>
    </row>
    <row r="21" spans="1:23" x14ac:dyDescent="0.25">
      <c r="A21" s="42" t="s">
        <v>56</v>
      </c>
      <c r="B21" s="198">
        <v>42140</v>
      </c>
      <c r="C21" s="197"/>
      <c r="D21" s="47">
        <v>5.5</v>
      </c>
      <c r="E21" s="47"/>
      <c r="F21" s="47">
        <v>5.5</v>
      </c>
      <c r="G21" s="47"/>
      <c r="H21" s="47">
        <v>5.5</v>
      </c>
      <c r="I21" s="47"/>
      <c r="J21" s="47">
        <v>5.5</v>
      </c>
      <c r="N21" s="42" t="s">
        <v>57</v>
      </c>
      <c r="O21" s="47">
        <v>5.25</v>
      </c>
      <c r="P21" s="47">
        <v>5.25</v>
      </c>
      <c r="Q21" s="47">
        <v>5.25</v>
      </c>
      <c r="R21" s="47">
        <v>5.25</v>
      </c>
      <c r="S21" s="47">
        <v>5.25</v>
      </c>
      <c r="T21" s="47">
        <v>5.25</v>
      </c>
      <c r="U21" s="47">
        <v>5.25</v>
      </c>
      <c r="V21" s="47">
        <v>5.25</v>
      </c>
      <c r="W21" s="68">
        <f t="shared" si="6"/>
        <v>42</v>
      </c>
    </row>
    <row r="22" spans="1:23" x14ac:dyDescent="0.25">
      <c r="A22" s="42" t="s">
        <v>18</v>
      </c>
      <c r="B22" s="197" t="s">
        <v>58</v>
      </c>
      <c r="C22" s="197"/>
      <c r="D22" s="60">
        <v>141</v>
      </c>
      <c r="F22" s="60">
        <f>G2*6</f>
        <v>138.96</v>
      </c>
      <c r="H22" s="60">
        <f>I2*6</f>
        <v>138.96</v>
      </c>
      <c r="J22" s="60">
        <f>K2*6</f>
        <v>153</v>
      </c>
      <c r="N22" s="78" t="s">
        <v>59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68">
        <f>SUM(O22:V22)</f>
        <v>0</v>
      </c>
    </row>
    <row r="23" spans="1:23" x14ac:dyDescent="0.25">
      <c r="B23" s="103"/>
      <c r="C23" s="103"/>
      <c r="D23" s="60"/>
      <c r="F23" s="60"/>
      <c r="H23" s="60"/>
      <c r="J23" s="60"/>
      <c r="N23" s="78" t="s">
        <v>60</v>
      </c>
      <c r="O23" s="47">
        <v>24.5</v>
      </c>
      <c r="P23" s="47">
        <v>24.5</v>
      </c>
      <c r="Q23" s="47">
        <v>24.5</v>
      </c>
      <c r="R23" s="47">
        <v>24.5</v>
      </c>
      <c r="S23" s="47">
        <v>26.25</v>
      </c>
      <c r="T23" s="47">
        <v>26.25</v>
      </c>
      <c r="U23" s="47">
        <v>26.25</v>
      </c>
      <c r="V23" s="47">
        <v>26.25</v>
      </c>
      <c r="W23" s="68">
        <f>SUM(O23:V23)</f>
        <v>203</v>
      </c>
    </row>
    <row r="24" spans="1:23" x14ac:dyDescent="0.25">
      <c r="B24" s="103"/>
      <c r="C24" s="103"/>
      <c r="D24" s="60"/>
      <c r="F24" s="60"/>
      <c r="H24" s="60"/>
      <c r="J24" s="60"/>
      <c r="N24" s="78" t="s">
        <v>61</v>
      </c>
      <c r="O24" s="68">
        <v>24.5</v>
      </c>
      <c r="P24" s="68">
        <v>24.5</v>
      </c>
      <c r="Q24" s="68">
        <v>24.5</v>
      </c>
      <c r="R24" s="68">
        <v>24.5</v>
      </c>
      <c r="S24" s="47">
        <v>26.25</v>
      </c>
      <c r="T24" s="47">
        <v>26.25</v>
      </c>
      <c r="U24" s="47">
        <v>26.25</v>
      </c>
      <c r="V24" s="47">
        <v>26.25</v>
      </c>
      <c r="W24" s="68">
        <f t="shared" si="6"/>
        <v>203</v>
      </c>
    </row>
    <row r="25" spans="1:23" x14ac:dyDescent="0.25">
      <c r="B25" s="103"/>
      <c r="C25" s="103"/>
      <c r="D25" s="60"/>
      <c r="F25" s="60"/>
      <c r="H25" s="60"/>
      <c r="J25" s="60"/>
      <c r="N25" s="78" t="s">
        <v>62</v>
      </c>
      <c r="O25" s="47"/>
      <c r="P25" s="47"/>
      <c r="Q25" s="47"/>
      <c r="R25" s="47"/>
      <c r="S25" s="47"/>
      <c r="T25" s="47"/>
      <c r="U25" s="47"/>
      <c r="V25" s="47"/>
      <c r="W25" s="68">
        <f t="shared" si="6"/>
        <v>0</v>
      </c>
    </row>
    <row r="26" spans="1:23" x14ac:dyDescent="0.25">
      <c r="F26" s="53"/>
      <c r="H26" s="53"/>
      <c r="J26" s="53"/>
      <c r="N26" s="78" t="s">
        <v>63</v>
      </c>
      <c r="O26" s="47">
        <v>5.25</v>
      </c>
      <c r="P26" s="47">
        <v>5.25</v>
      </c>
      <c r="Q26" s="47">
        <v>5.25</v>
      </c>
      <c r="R26" s="47">
        <v>5.25</v>
      </c>
      <c r="S26" s="47">
        <v>5.25</v>
      </c>
      <c r="T26" s="47">
        <v>5.25</v>
      </c>
      <c r="U26" s="47">
        <v>5.25</v>
      </c>
      <c r="V26" s="47">
        <v>5.25</v>
      </c>
      <c r="W26" s="68">
        <f t="shared" si="6"/>
        <v>42</v>
      </c>
    </row>
    <row r="27" spans="1:23" x14ac:dyDescent="0.25">
      <c r="A27" s="61"/>
      <c r="B27" s="62"/>
      <c r="C27" s="61"/>
      <c r="D27" s="63"/>
      <c r="E27" s="61"/>
      <c r="F27" s="63"/>
      <c r="G27" s="61"/>
      <c r="H27" s="63"/>
      <c r="I27" s="61"/>
      <c r="J27" s="61"/>
      <c r="K27" s="61"/>
      <c r="M27" s="42" t="s">
        <v>64</v>
      </c>
      <c r="N27" s="78" t="s">
        <v>65</v>
      </c>
      <c r="O27" s="68">
        <f t="shared" ref="O27:V27" si="7">6*O2</f>
        <v>147</v>
      </c>
      <c r="P27" s="68">
        <f t="shared" si="7"/>
        <v>147</v>
      </c>
      <c r="Q27" s="68">
        <f t="shared" si="7"/>
        <v>147</v>
      </c>
      <c r="R27" s="68">
        <f t="shared" si="7"/>
        <v>147</v>
      </c>
      <c r="S27" s="47">
        <f t="shared" si="7"/>
        <v>157.5</v>
      </c>
      <c r="T27" s="47">
        <f t="shared" si="7"/>
        <v>157.5</v>
      </c>
      <c r="U27" s="47">
        <f t="shared" si="7"/>
        <v>157.5</v>
      </c>
      <c r="V27" s="47">
        <f t="shared" si="7"/>
        <v>157.5</v>
      </c>
      <c r="W27" s="68">
        <f t="shared" si="6"/>
        <v>1218</v>
      </c>
    </row>
    <row r="28" spans="1:23" x14ac:dyDescent="0.25">
      <c r="A28" s="42" t="s">
        <v>66</v>
      </c>
      <c r="D28" s="44" t="s">
        <v>67</v>
      </c>
      <c r="E28" s="42">
        <f>E26*2</f>
        <v>0</v>
      </c>
      <c r="F28" s="44" t="s">
        <v>68</v>
      </c>
      <c r="G28" s="47">
        <f>G26</f>
        <v>0</v>
      </c>
      <c r="H28" s="47" t="s">
        <v>69</v>
      </c>
      <c r="I28" s="47">
        <f>I26</f>
        <v>0</v>
      </c>
      <c r="J28" s="42" t="s">
        <v>70</v>
      </c>
      <c r="K28" s="42">
        <f>K26*4</f>
        <v>0</v>
      </c>
      <c r="M28" s="43">
        <f>E28+G28+I28+K28</f>
        <v>0</v>
      </c>
      <c r="N28" s="42" t="s">
        <v>71</v>
      </c>
      <c r="O28" s="70">
        <f t="shared" ref="O28:V28" si="8">SUM(O17:O27)</f>
        <v>313.25</v>
      </c>
      <c r="P28" s="70">
        <f t="shared" si="8"/>
        <v>313.25</v>
      </c>
      <c r="Q28" s="70">
        <f t="shared" si="8"/>
        <v>313.25</v>
      </c>
      <c r="R28" s="70">
        <f t="shared" si="8"/>
        <v>313.25</v>
      </c>
      <c r="S28" s="50">
        <f t="shared" si="8"/>
        <v>336</v>
      </c>
      <c r="T28" s="50">
        <f t="shared" si="8"/>
        <v>336</v>
      </c>
      <c r="U28" s="50">
        <f t="shared" si="8"/>
        <v>336</v>
      </c>
      <c r="V28" s="50">
        <f t="shared" si="8"/>
        <v>336</v>
      </c>
      <c r="W28" s="68">
        <f t="shared" si="6"/>
        <v>2597</v>
      </c>
    </row>
    <row r="29" spans="1:23" x14ac:dyDescent="0.25">
      <c r="A29" s="42" t="s">
        <v>72</v>
      </c>
      <c r="D29" s="47"/>
      <c r="E29" s="43">
        <f>E28+G28+I28</f>
        <v>0</v>
      </c>
      <c r="F29" s="47"/>
      <c r="H29" s="47"/>
      <c r="W29" s="68">
        <f t="shared" si="6"/>
        <v>0</v>
      </c>
    </row>
    <row r="30" spans="1:23" x14ac:dyDescent="0.25">
      <c r="A30" s="42" t="s">
        <v>73</v>
      </c>
      <c r="D30" s="47"/>
      <c r="E30" s="43"/>
      <c r="F30" s="47"/>
      <c r="H30" s="47"/>
      <c r="K30" s="53">
        <f>K28</f>
        <v>0</v>
      </c>
      <c r="N30" s="69" t="s">
        <v>74</v>
      </c>
      <c r="O30" s="71">
        <f t="shared" ref="O30:V30" si="9">O14-O28</f>
        <v>971.25</v>
      </c>
      <c r="P30" s="71">
        <f t="shared" si="9"/>
        <v>971.25</v>
      </c>
      <c r="Q30" s="71">
        <f t="shared" si="9"/>
        <v>971.25</v>
      </c>
      <c r="R30" s="71">
        <f t="shared" si="9"/>
        <v>971.25</v>
      </c>
      <c r="S30" s="71">
        <f t="shared" si="9"/>
        <v>1036.5</v>
      </c>
      <c r="T30" s="71">
        <f t="shared" si="9"/>
        <v>1036.5</v>
      </c>
      <c r="U30" s="71">
        <f t="shared" si="9"/>
        <v>1036.5</v>
      </c>
      <c r="V30" s="71">
        <f t="shared" si="9"/>
        <v>1036.5</v>
      </c>
      <c r="W30" s="68">
        <f t="shared" si="6"/>
        <v>8031</v>
      </c>
    </row>
    <row r="31" spans="1:23" x14ac:dyDescent="0.25">
      <c r="D31" s="47"/>
      <c r="F31" s="47"/>
      <c r="H31" s="47"/>
      <c r="W31" s="68">
        <f t="shared" si="6"/>
        <v>0</v>
      </c>
    </row>
    <row r="32" spans="1:23" x14ac:dyDescent="0.25">
      <c r="A32" s="53" t="s">
        <v>75</v>
      </c>
      <c r="D32" s="47"/>
      <c r="F32" s="47"/>
      <c r="H32" s="47"/>
      <c r="N32" s="53" t="s">
        <v>76</v>
      </c>
      <c r="W32" s="68">
        <f t="shared" si="6"/>
        <v>0</v>
      </c>
    </row>
    <row r="33" spans="1:26" x14ac:dyDescent="0.25">
      <c r="A33" s="53"/>
      <c r="D33" s="47"/>
      <c r="F33" s="47"/>
      <c r="H33" s="47"/>
      <c r="N33" s="79" t="s">
        <v>77</v>
      </c>
      <c r="O33" s="42">
        <v>1</v>
      </c>
      <c r="P33" s="42">
        <v>1</v>
      </c>
      <c r="Q33" s="42">
        <v>1</v>
      </c>
      <c r="R33" s="42">
        <v>1</v>
      </c>
      <c r="S33"/>
      <c r="W33" s="68">
        <f t="shared" si="6"/>
        <v>4</v>
      </c>
    </row>
    <row r="34" spans="1:26" x14ac:dyDescent="0.25">
      <c r="A34" s="53"/>
      <c r="D34" s="47"/>
      <c r="F34" s="47"/>
      <c r="H34" s="47"/>
      <c r="N34" s="78" t="s">
        <v>78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68">
        <f t="shared" si="6"/>
        <v>0</v>
      </c>
    </row>
    <row r="35" spans="1:26" x14ac:dyDescent="0.25">
      <c r="A35" s="53"/>
      <c r="D35" s="47"/>
      <c r="F35" s="47"/>
      <c r="H35" s="47"/>
      <c r="N35" s="78" t="s">
        <v>79</v>
      </c>
      <c r="O35" s="42">
        <v>1</v>
      </c>
      <c r="P35" s="42">
        <v>1</v>
      </c>
      <c r="Q35" s="42">
        <v>1</v>
      </c>
      <c r="R35" s="42">
        <v>1</v>
      </c>
      <c r="W35" s="68">
        <f t="shared" si="6"/>
        <v>4</v>
      </c>
    </row>
    <row r="36" spans="1:26" x14ac:dyDescent="0.25">
      <c r="A36" s="53"/>
      <c r="D36" s="47"/>
      <c r="F36" s="47"/>
      <c r="H36" s="47"/>
      <c r="N36" s="152" t="s">
        <v>80</v>
      </c>
      <c r="W36" s="68">
        <f t="shared" si="6"/>
        <v>0</v>
      </c>
    </row>
    <row r="37" spans="1:26" x14ac:dyDescent="0.25">
      <c r="A37" s="53"/>
      <c r="D37" s="47"/>
      <c r="F37" s="47"/>
      <c r="H37" s="47"/>
      <c r="N37" s="156" t="s">
        <v>139</v>
      </c>
      <c r="O37" s="42">
        <v>3.5</v>
      </c>
      <c r="P37" s="42">
        <v>3.5</v>
      </c>
      <c r="Q37" s="42">
        <v>3.5</v>
      </c>
      <c r="R37" s="42">
        <v>3.5</v>
      </c>
      <c r="S37" s="42">
        <v>5.25</v>
      </c>
      <c r="T37" s="42">
        <v>5.25</v>
      </c>
      <c r="U37" s="42">
        <v>5.25</v>
      </c>
      <c r="V37" s="42">
        <v>5.25</v>
      </c>
      <c r="W37" s="68">
        <f t="shared" si="6"/>
        <v>35</v>
      </c>
      <c r="X37" s="80"/>
      <c r="Z37" s="80"/>
    </row>
    <row r="38" spans="1:26" x14ac:dyDescent="0.25">
      <c r="A38" s="53"/>
      <c r="D38" s="47"/>
      <c r="F38" s="47"/>
      <c r="H38" s="47"/>
      <c r="N38" s="156" t="s">
        <v>155</v>
      </c>
      <c r="O38" s="42">
        <v>3.5</v>
      </c>
      <c r="P38" s="42">
        <v>3.5</v>
      </c>
      <c r="Q38" s="42">
        <v>3.5</v>
      </c>
      <c r="R38" s="42">
        <v>3.5</v>
      </c>
      <c r="S38" s="42">
        <v>5.25</v>
      </c>
      <c r="T38" s="42">
        <v>5.25</v>
      </c>
      <c r="U38" s="42">
        <v>5.25</v>
      </c>
      <c r="V38" s="42">
        <v>5.25</v>
      </c>
      <c r="W38" s="68">
        <f>SUM(O38:V38)</f>
        <v>35</v>
      </c>
      <c r="X38" s="80"/>
      <c r="Z38" s="80"/>
    </row>
    <row r="39" spans="1:26" x14ac:dyDescent="0.25">
      <c r="A39" s="64" t="s">
        <v>81</v>
      </c>
      <c r="E39" s="42">
        <v>11</v>
      </c>
      <c r="G39" s="42">
        <v>5.5</v>
      </c>
      <c r="I39" s="42">
        <v>5.5</v>
      </c>
      <c r="J39" s="42" t="s">
        <v>82</v>
      </c>
      <c r="K39" s="42">
        <v>22</v>
      </c>
      <c r="N39" s="158" t="s">
        <v>159</v>
      </c>
      <c r="O39" s="42">
        <v>5.25</v>
      </c>
      <c r="P39" s="42">
        <f>O39</f>
        <v>5.25</v>
      </c>
      <c r="Q39" s="42">
        <f>P39</f>
        <v>5.25</v>
      </c>
      <c r="R39" s="42">
        <f t="shared" ref="R39" si="10">Q39</f>
        <v>5.25</v>
      </c>
      <c r="S39" s="42">
        <f>R39</f>
        <v>5.25</v>
      </c>
      <c r="T39" s="42">
        <f t="shared" ref="T39" si="11">S39</f>
        <v>5.25</v>
      </c>
      <c r="U39" s="42">
        <f>S39</f>
        <v>5.25</v>
      </c>
      <c r="V39" s="42">
        <f t="shared" ref="V39" si="12">U39</f>
        <v>5.25</v>
      </c>
      <c r="W39" s="42">
        <f>SUM(O39:V39)</f>
        <v>42</v>
      </c>
    </row>
    <row r="40" spans="1:26" x14ac:dyDescent="0.25">
      <c r="A40" s="64"/>
      <c r="N40" s="158" t="s">
        <v>157</v>
      </c>
      <c r="O40" s="42">
        <v>5.25</v>
      </c>
      <c r="P40" s="42">
        <v>5.25</v>
      </c>
      <c r="Q40" s="42">
        <v>5.25</v>
      </c>
      <c r="R40" s="42">
        <v>5.25</v>
      </c>
      <c r="S40" s="42">
        <v>5.25</v>
      </c>
      <c r="T40" s="42">
        <v>5.25</v>
      </c>
      <c r="U40" s="42">
        <v>5.25</v>
      </c>
      <c r="V40" s="42">
        <v>5.25</v>
      </c>
      <c r="W40" s="78">
        <f>SUM(O40:V40)</f>
        <v>42</v>
      </c>
    </row>
    <row r="41" spans="1:26" x14ac:dyDescent="0.25">
      <c r="A41" s="64"/>
      <c r="N41" s="158" t="s">
        <v>161</v>
      </c>
      <c r="O41" s="42">
        <v>15.75</v>
      </c>
      <c r="P41" s="42">
        <v>15.75</v>
      </c>
      <c r="Q41" s="42">
        <v>15.75</v>
      </c>
      <c r="R41" s="42">
        <v>15.75</v>
      </c>
      <c r="S41" s="42">
        <v>15.75</v>
      </c>
      <c r="T41" s="42">
        <v>15.75</v>
      </c>
      <c r="U41" s="42">
        <v>15.75</v>
      </c>
      <c r="V41" s="42">
        <v>15.75</v>
      </c>
      <c r="W41" s="68">
        <f>SUM(O41:V41)</f>
        <v>126</v>
      </c>
    </row>
    <row r="42" spans="1:26" ht="13" thickBot="1" x14ac:dyDescent="0.3">
      <c r="A42" s="42" t="s">
        <v>83</v>
      </c>
      <c r="K42" s="53">
        <v>3.5</v>
      </c>
      <c r="L42" s="53"/>
      <c r="N42" s="186" t="s">
        <v>156</v>
      </c>
      <c r="O42" s="69">
        <f>SUM(O33:O41)</f>
        <v>35.25</v>
      </c>
      <c r="P42" s="69">
        <f>SUM(P33:P41)</f>
        <v>35.25</v>
      </c>
      <c r="Q42" s="69">
        <f t="shared" ref="Q42:V42" si="13">SUM(Q33:Q41)</f>
        <v>35.25</v>
      </c>
      <c r="R42" s="69">
        <f t="shared" si="13"/>
        <v>35.25</v>
      </c>
      <c r="S42" s="69">
        <f t="shared" si="13"/>
        <v>36.75</v>
      </c>
      <c r="T42" s="69">
        <f t="shared" si="13"/>
        <v>36.75</v>
      </c>
      <c r="U42" s="69">
        <f t="shared" si="13"/>
        <v>36.75</v>
      </c>
      <c r="V42" s="69">
        <f t="shared" si="13"/>
        <v>36.75</v>
      </c>
    </row>
    <row r="43" spans="1:26" x14ac:dyDescent="0.25">
      <c r="E43" s="47"/>
      <c r="K43" s="53"/>
      <c r="W43" s="81"/>
      <c r="X43" s="82" t="s">
        <v>84</v>
      </c>
      <c r="Y43" s="83" t="s">
        <v>85</v>
      </c>
    </row>
    <row r="44" spans="1:26" ht="13" thickBot="1" x14ac:dyDescent="0.3">
      <c r="A44" s="49"/>
      <c r="E44" s="47"/>
      <c r="N44" s="42" t="s">
        <v>86</v>
      </c>
      <c r="O44" s="68">
        <f t="shared" ref="O44:V44" si="14">O14-O28-O42</f>
        <v>936</v>
      </c>
      <c r="P44" s="68">
        <f t="shared" si="14"/>
        <v>936</v>
      </c>
      <c r="Q44" s="68">
        <f t="shared" si="14"/>
        <v>936</v>
      </c>
      <c r="R44" s="68">
        <f t="shared" si="14"/>
        <v>936</v>
      </c>
      <c r="S44" s="68">
        <f t="shared" si="14"/>
        <v>999.75</v>
      </c>
      <c r="T44" s="68">
        <f t="shared" si="14"/>
        <v>999.75</v>
      </c>
      <c r="U44" s="68">
        <f t="shared" si="14"/>
        <v>999.75</v>
      </c>
      <c r="V44" s="68">
        <f t="shared" si="14"/>
        <v>999.75</v>
      </c>
      <c r="W44" s="88">
        <f>SUM(O44:V44)</f>
        <v>7743</v>
      </c>
      <c r="X44" s="86">
        <f>S44+T44+U44+V44</f>
        <v>3999</v>
      </c>
      <c r="Y44" s="87">
        <f>O44+P44+Q44+R44</f>
        <v>3744</v>
      </c>
    </row>
    <row r="45" spans="1:26" x14ac:dyDescent="0.25">
      <c r="A45" s="42" t="s">
        <v>87</v>
      </c>
      <c r="M45" s="42">
        <f>K45/4</f>
        <v>0</v>
      </c>
      <c r="O45" s="68"/>
    </row>
    <row r="46" spans="1:26" x14ac:dyDescent="0.25">
      <c r="A46" s="42" t="s">
        <v>88</v>
      </c>
      <c r="G46" s="47"/>
      <c r="I46" s="47"/>
      <c r="M46" s="43">
        <f>E45+G45+I45+K45</f>
        <v>0</v>
      </c>
      <c r="T46" s="68"/>
    </row>
    <row r="47" spans="1:26" x14ac:dyDescent="0.25">
      <c r="A47" s="42" t="s">
        <v>72</v>
      </c>
      <c r="E47" s="43">
        <f>E45+G45+I45</f>
        <v>0</v>
      </c>
      <c r="G47" s="47"/>
      <c r="I47" s="47"/>
      <c r="M47" s="42">
        <f>E47/4</f>
        <v>0</v>
      </c>
      <c r="N47" s="53" t="s">
        <v>89</v>
      </c>
    </row>
    <row r="48" spans="1:26" x14ac:dyDescent="0.25">
      <c r="E48" s="47"/>
      <c r="G48" s="47"/>
      <c r="I48" s="47"/>
      <c r="M48" s="47"/>
      <c r="N48" s="42" t="s">
        <v>90</v>
      </c>
      <c r="O48" s="68">
        <f>O44+P44+Q44+R44</f>
        <v>3744</v>
      </c>
    </row>
    <row r="49" spans="1:15" x14ac:dyDescent="0.25">
      <c r="E49" s="47"/>
      <c r="G49" s="47"/>
      <c r="I49" s="47"/>
      <c r="M49" s="47"/>
      <c r="N49" s="42" t="s">
        <v>91</v>
      </c>
      <c r="O49" s="68">
        <f>S44+T44+U44+V44</f>
        <v>3999</v>
      </c>
    </row>
    <row r="50" spans="1:15" x14ac:dyDescent="0.25">
      <c r="A50" s="42" t="s">
        <v>92</v>
      </c>
      <c r="E50" s="43">
        <v>7520</v>
      </c>
      <c r="G50" s="47">
        <v>3520</v>
      </c>
      <c r="H50" s="42" t="s">
        <v>85</v>
      </c>
      <c r="I50" s="47"/>
      <c r="K50" s="42">
        <v>3760</v>
      </c>
      <c r="L50" s="42" t="s">
        <v>93</v>
      </c>
      <c r="M50" s="43"/>
      <c r="N50" s="42" t="s">
        <v>94</v>
      </c>
      <c r="O50" s="68">
        <f>O48+O49</f>
        <v>7743</v>
      </c>
    </row>
    <row r="51" spans="1:15" x14ac:dyDescent="0.25">
      <c r="A51" s="42" t="s">
        <v>95</v>
      </c>
      <c r="E51" s="47">
        <f>M46-E50</f>
        <v>-7520</v>
      </c>
      <c r="M51" s="47"/>
      <c r="N51" s="42" t="s">
        <v>162</v>
      </c>
      <c r="O51" s="68">
        <f>O50-7520</f>
        <v>223</v>
      </c>
    </row>
    <row r="52" spans="1:15" x14ac:dyDescent="0.25">
      <c r="N52" s="42" t="s">
        <v>96</v>
      </c>
      <c r="O52" s="45" t="s">
        <v>97</v>
      </c>
    </row>
    <row r="53" spans="1:15" x14ac:dyDescent="0.25">
      <c r="A53" s="53" t="s">
        <v>89</v>
      </c>
      <c r="N53" s="42" t="s">
        <v>98</v>
      </c>
      <c r="O53" s="45" t="s">
        <v>97</v>
      </c>
    </row>
    <row r="54" spans="1:15" x14ac:dyDescent="0.25">
      <c r="A54" s="42" t="s">
        <v>90</v>
      </c>
      <c r="D54" s="42" t="s">
        <v>97</v>
      </c>
      <c r="E54" s="47">
        <f>E47</f>
        <v>0</v>
      </c>
    </row>
    <row r="55" spans="1:15" x14ac:dyDescent="0.25">
      <c r="A55" s="42" t="s">
        <v>91</v>
      </c>
      <c r="D55" s="42" t="s">
        <v>97</v>
      </c>
      <c r="E55" s="42">
        <f>K45</f>
        <v>0</v>
      </c>
    </row>
    <row r="56" spans="1:15" x14ac:dyDescent="0.25">
      <c r="A56" s="42" t="s">
        <v>94</v>
      </c>
      <c r="D56" s="42" t="s">
        <v>97</v>
      </c>
      <c r="E56" s="47">
        <f>M46</f>
        <v>0</v>
      </c>
    </row>
    <row r="57" spans="1:15" x14ac:dyDescent="0.25">
      <c r="A57" s="42" t="s">
        <v>99</v>
      </c>
      <c r="D57" s="42" t="s">
        <v>97</v>
      </c>
      <c r="E57" s="47">
        <f>E51</f>
        <v>-7520</v>
      </c>
    </row>
    <row r="58" spans="1:15" x14ac:dyDescent="0.25">
      <c r="A58" s="42" t="s">
        <v>96</v>
      </c>
      <c r="D58" s="42" t="s">
        <v>97</v>
      </c>
      <c r="E58" s="42">
        <v>7</v>
      </c>
    </row>
    <row r="59" spans="1:15" x14ac:dyDescent="0.25">
      <c r="A59" s="42" t="s">
        <v>98</v>
      </c>
      <c r="D59" s="42" t="s">
        <v>100</v>
      </c>
    </row>
    <row r="61" spans="1:15" x14ac:dyDescent="0.25">
      <c r="A61" s="104" t="s">
        <v>101</v>
      </c>
      <c r="B61" s="65"/>
      <c r="C61" s="53"/>
      <c r="D61" s="53"/>
      <c r="E61" s="53"/>
      <c r="F61" s="53"/>
      <c r="G61" s="53"/>
      <c r="H61" s="53"/>
      <c r="N61" s="104" t="s">
        <v>101</v>
      </c>
      <c r="O61" s="65"/>
    </row>
    <row r="62" spans="1:15" ht="25.5" customHeight="1" x14ac:dyDescent="0.25">
      <c r="A62" s="196" t="s">
        <v>102</v>
      </c>
      <c r="B62" s="196"/>
      <c r="C62" s="53"/>
      <c r="D62" s="53"/>
      <c r="E62" s="53"/>
      <c r="F62" s="53"/>
      <c r="G62" s="53"/>
      <c r="H62" s="53"/>
      <c r="N62" s="196" t="s">
        <v>103</v>
      </c>
      <c r="O62" s="196"/>
    </row>
    <row r="63" spans="1:15" ht="25.5" customHeight="1" x14ac:dyDescent="0.25">
      <c r="A63" s="104" t="s">
        <v>104</v>
      </c>
      <c r="B63" s="104"/>
      <c r="C63" s="53"/>
      <c r="D63" s="53"/>
      <c r="E63" s="53"/>
      <c r="F63" s="53"/>
      <c r="G63" s="53"/>
      <c r="H63" s="53"/>
      <c r="N63" s="104" t="s">
        <v>104</v>
      </c>
      <c r="O63" s="104"/>
    </row>
    <row r="64" spans="1:15" x14ac:dyDescent="0.25">
      <c r="A64" s="104" t="s">
        <v>105</v>
      </c>
      <c r="B64" s="65"/>
      <c r="C64" s="53"/>
      <c r="D64" s="53"/>
      <c r="E64" s="53"/>
      <c r="F64" s="53"/>
      <c r="G64" s="53"/>
      <c r="H64" s="53"/>
      <c r="N64" s="104" t="s">
        <v>133</v>
      </c>
      <c r="O64" s="65"/>
    </row>
    <row r="65" spans="1:15" x14ac:dyDescent="0.25">
      <c r="A65" s="104" t="s">
        <v>106</v>
      </c>
      <c r="B65" s="65"/>
      <c r="C65" s="53"/>
      <c r="D65" s="53"/>
      <c r="E65" s="53"/>
      <c r="F65" s="53"/>
      <c r="G65" s="53"/>
      <c r="H65" s="53"/>
      <c r="N65" s="104" t="s">
        <v>134</v>
      </c>
      <c r="O65" s="65"/>
    </row>
    <row r="66" spans="1:15" x14ac:dyDescent="0.25">
      <c r="A66" s="104" t="s">
        <v>107</v>
      </c>
      <c r="B66" s="65"/>
      <c r="C66" s="53"/>
      <c r="D66" s="53"/>
      <c r="E66" s="53"/>
      <c r="F66" s="53"/>
      <c r="G66" s="53"/>
      <c r="H66" s="53"/>
      <c r="N66" s="104" t="s">
        <v>136</v>
      </c>
      <c r="O66" s="65"/>
    </row>
    <row r="67" spans="1:15" x14ac:dyDescent="0.25">
      <c r="A67" s="104" t="s">
        <v>108</v>
      </c>
      <c r="B67" s="65"/>
      <c r="C67" s="53"/>
      <c r="D67" s="53"/>
      <c r="E67" s="53"/>
      <c r="F67" s="53"/>
      <c r="G67" s="53"/>
      <c r="H67" s="53"/>
      <c r="N67" s="104" t="s">
        <v>108</v>
      </c>
      <c r="O67" s="65"/>
    </row>
    <row r="68" spans="1:15" ht="33" customHeight="1" x14ac:dyDescent="0.25">
      <c r="A68" s="196" t="s">
        <v>109</v>
      </c>
      <c r="B68" s="196"/>
      <c r="C68" s="53"/>
      <c r="D68" s="53"/>
      <c r="E68" s="53"/>
      <c r="F68" s="53"/>
      <c r="G68" s="53"/>
      <c r="H68" s="53"/>
      <c r="N68" s="196" t="s">
        <v>135</v>
      </c>
      <c r="O68" s="196"/>
    </row>
  </sheetData>
  <sheetProtection formatCells="0" formatColumns="0" formatRows="0" insertColumns="0" insertRows="0" insertHyperlinks="0" deleteColumns="0" deleteRows="0" sort="0" autoFilter="0" pivotTables="0"/>
  <mergeCells count="15">
    <mergeCell ref="B13:C13"/>
    <mergeCell ref="B14:C14"/>
    <mergeCell ref="N62:O62"/>
    <mergeCell ref="A62:B62"/>
    <mergeCell ref="A68:B68"/>
    <mergeCell ref="B19:C19"/>
    <mergeCell ref="B22:C22"/>
    <mergeCell ref="B21:C21"/>
    <mergeCell ref="B15:C15"/>
    <mergeCell ref="B17:C17"/>
    <mergeCell ref="H1:I1"/>
    <mergeCell ref="D1:E1"/>
    <mergeCell ref="F1:G1"/>
    <mergeCell ref="N68:O68"/>
    <mergeCell ref="J1:K1"/>
  </mergeCells>
  <printOptions gridLines="1" gridLinesSet="0"/>
  <pageMargins left="0.39370078740157483" right="0.19685039370078741" top="0.98425196850393704" bottom="0.98425196850393704" header="0.51181102362204722" footer="0.51181102362204722"/>
  <pageSetup paperSize="9" orientation="landscape" r:id="rId1"/>
  <headerFooter alignWithMargins="0">
    <oddHeader>&amp;CPagina &amp;P</oddHeader>
    <oddFooter>&amp;L&amp;T&amp;R&amp;D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8"/>
  <sheetViews>
    <sheetView showRuler="0" topLeftCell="A20" zoomScaleNormal="100" workbookViewId="0">
      <selection activeCell="H36" sqref="H36"/>
    </sheetView>
  </sheetViews>
  <sheetFormatPr defaultRowHeight="12.5" x14ac:dyDescent="0.25"/>
  <cols>
    <col min="1" max="1" width="9.54296875" customWidth="1"/>
    <col min="2" max="2" width="9.7265625" customWidth="1"/>
    <col min="3" max="3" width="5.26953125" customWidth="1"/>
    <col min="4" max="4" width="9.26953125" customWidth="1"/>
    <col min="5" max="5" width="4.81640625" customWidth="1"/>
    <col min="6" max="6" width="5.453125" customWidth="1"/>
    <col min="7" max="7" width="0.54296875" customWidth="1"/>
    <col min="8" max="8" width="11.54296875" customWidth="1"/>
    <col min="9" max="10" width="9.26953125" customWidth="1"/>
    <col min="11" max="11" width="4.1796875" customWidth="1"/>
    <col min="12" max="12" width="0.54296875" customWidth="1"/>
    <col min="13" max="13" width="9.26953125" customWidth="1"/>
    <col min="14" max="14" width="4.81640625" customWidth="1"/>
    <col min="15" max="15" width="9.26953125" customWidth="1"/>
    <col min="16" max="16" width="4.1796875" customWidth="1"/>
    <col min="17" max="17" width="4.81640625" customWidth="1"/>
    <col min="18" max="18" width="0.54296875" customWidth="1"/>
    <col min="19" max="19" width="9.453125" customWidth="1"/>
    <col min="20" max="20" width="5.26953125" customWidth="1"/>
    <col min="21" max="21" width="9.26953125" customWidth="1"/>
    <col min="22" max="22" width="4.1796875" customWidth="1"/>
  </cols>
  <sheetData>
    <row r="1" spans="1:12" ht="13.5" customHeight="1" x14ac:dyDescent="0.25">
      <c r="A1" s="2"/>
      <c r="B1" s="201" t="s">
        <v>110</v>
      </c>
      <c r="C1" s="202"/>
      <c r="D1" s="202"/>
      <c r="E1" s="202"/>
      <c r="F1" s="202"/>
      <c r="G1" s="3"/>
      <c r="H1" s="202" t="s">
        <v>30</v>
      </c>
      <c r="I1" s="202"/>
      <c r="J1" s="202"/>
      <c r="K1" s="202"/>
      <c r="L1" s="2"/>
    </row>
    <row r="2" spans="1:12" ht="14.25" customHeight="1" x14ac:dyDescent="0.25">
      <c r="A2" s="4"/>
      <c r="B2" s="5" t="s">
        <v>111</v>
      </c>
      <c r="C2" s="4" t="s">
        <v>112</v>
      </c>
      <c r="D2" s="4" t="s">
        <v>113</v>
      </c>
      <c r="E2" s="4" t="s">
        <v>112</v>
      </c>
      <c r="F2" s="15" t="s">
        <v>64</v>
      </c>
      <c r="G2" s="6"/>
      <c r="H2" s="4" t="s">
        <v>111</v>
      </c>
      <c r="I2" s="4" t="s">
        <v>112</v>
      </c>
      <c r="J2" s="4" t="s">
        <v>113</v>
      </c>
      <c r="K2" s="4" t="s">
        <v>112</v>
      </c>
      <c r="L2" s="2"/>
    </row>
    <row r="3" spans="1:12" x14ac:dyDescent="0.25">
      <c r="A3" s="2" t="s">
        <v>114</v>
      </c>
      <c r="B3" s="7" t="s">
        <v>115</v>
      </c>
      <c r="C3" s="2">
        <v>5.25</v>
      </c>
      <c r="D3" s="2"/>
      <c r="E3" s="8"/>
      <c r="F3" s="16"/>
      <c r="G3" s="9"/>
      <c r="H3" s="7" t="s">
        <v>116</v>
      </c>
      <c r="I3" s="8">
        <v>5.25</v>
      </c>
      <c r="J3" s="2"/>
      <c r="K3" s="8"/>
      <c r="L3" s="2"/>
    </row>
    <row r="4" spans="1:12" x14ac:dyDescent="0.25">
      <c r="A4" s="2" t="s">
        <v>117</v>
      </c>
      <c r="B4" s="7" t="s">
        <v>118</v>
      </c>
      <c r="C4" s="2">
        <v>5.25</v>
      </c>
      <c r="D4" s="2"/>
      <c r="E4" s="8"/>
      <c r="F4" s="16"/>
      <c r="G4" s="9"/>
      <c r="H4" s="7" t="s">
        <v>118</v>
      </c>
      <c r="I4" s="8">
        <v>5.25</v>
      </c>
      <c r="J4" s="2"/>
      <c r="K4" s="8"/>
      <c r="L4" s="2"/>
    </row>
    <row r="5" spans="1:12" x14ac:dyDescent="0.25">
      <c r="A5" s="2" t="s">
        <v>119</v>
      </c>
      <c r="B5" s="7" t="s">
        <v>116</v>
      </c>
      <c r="C5" s="2">
        <v>5.25</v>
      </c>
      <c r="D5" s="2"/>
      <c r="E5" s="8"/>
      <c r="F5" s="16"/>
      <c r="G5" s="9"/>
      <c r="H5" s="7" t="s">
        <v>116</v>
      </c>
      <c r="I5" s="8">
        <v>5.25</v>
      </c>
      <c r="J5" s="2" t="s">
        <v>120</v>
      </c>
      <c r="K5" s="8" t="s">
        <v>120</v>
      </c>
      <c r="L5" s="2"/>
    </row>
    <row r="6" spans="1:12" x14ac:dyDescent="0.25">
      <c r="A6" s="2" t="s">
        <v>121</v>
      </c>
      <c r="B6" s="7" t="s">
        <v>118</v>
      </c>
      <c r="C6" s="2">
        <v>5.25</v>
      </c>
      <c r="D6" s="2"/>
      <c r="E6" s="8"/>
      <c r="F6" s="16"/>
      <c r="G6" s="9"/>
      <c r="H6" s="7" t="s">
        <v>118</v>
      </c>
      <c r="I6" s="8">
        <v>5.25</v>
      </c>
      <c r="J6" s="2"/>
      <c r="K6" s="8"/>
      <c r="L6" s="2"/>
    </row>
    <row r="7" spans="1:12" x14ac:dyDescent="0.25">
      <c r="A7" s="2" t="s">
        <v>6</v>
      </c>
      <c r="B7" s="7" t="s">
        <v>122</v>
      </c>
      <c r="C7" s="2">
        <v>3.5</v>
      </c>
      <c r="D7" s="2"/>
      <c r="E7" s="8"/>
      <c r="F7" s="17"/>
      <c r="G7" s="9"/>
      <c r="H7" s="7" t="s">
        <v>116</v>
      </c>
      <c r="I7" s="12">
        <v>5.25</v>
      </c>
      <c r="J7" s="2"/>
      <c r="K7" s="12"/>
      <c r="L7" s="2"/>
    </row>
    <row r="8" spans="1:12" x14ac:dyDescent="0.25">
      <c r="A8" s="2"/>
      <c r="B8" s="10"/>
      <c r="C8" s="8">
        <f>SUM(C3:C7)</f>
        <v>24.5</v>
      </c>
      <c r="D8" s="2"/>
      <c r="E8" s="8"/>
      <c r="F8" s="16"/>
      <c r="G8" s="9"/>
      <c r="H8" s="11"/>
      <c r="I8" s="2">
        <f>SUM(I3:I7)</f>
        <v>26.25</v>
      </c>
      <c r="J8" s="2"/>
      <c r="K8" s="8">
        <f>SUM(K3:K7)</f>
        <v>0</v>
      </c>
      <c r="L8" s="2"/>
    </row>
    <row r="9" spans="1:12" ht="13.5" customHeight="1" x14ac:dyDescent="0.25">
      <c r="A9" s="203" t="s">
        <v>123</v>
      </c>
      <c r="B9" s="203"/>
      <c r="C9" s="2"/>
      <c r="D9" s="2" t="s">
        <v>64</v>
      </c>
      <c r="E9" s="2"/>
      <c r="G9" s="2"/>
      <c r="H9" s="2"/>
      <c r="I9" s="2"/>
      <c r="J9" s="2"/>
      <c r="K9" s="2"/>
      <c r="L9" s="2"/>
    </row>
    <row r="10" spans="1:12" ht="13.5" customHeight="1" x14ac:dyDescent="0.25">
      <c r="A10" s="2"/>
      <c r="B10" s="13">
        <v>52</v>
      </c>
      <c r="C10" s="8">
        <f>C8+E8</f>
        <v>24.5</v>
      </c>
      <c r="D10" s="14">
        <f>B10*C10</f>
        <v>1274</v>
      </c>
      <c r="E10" s="2" t="s">
        <v>124</v>
      </c>
      <c r="G10" s="2"/>
      <c r="H10" s="2">
        <v>52</v>
      </c>
      <c r="I10" s="8">
        <f>I8+K8</f>
        <v>26.25</v>
      </c>
      <c r="J10" s="2">
        <f>H10*I10</f>
        <v>1365</v>
      </c>
      <c r="K10" s="2" t="s">
        <v>124</v>
      </c>
      <c r="L10" s="2"/>
    </row>
    <row r="11" spans="1:12" ht="13.5" customHeight="1" x14ac:dyDescent="0.25">
      <c r="B11" s="1"/>
      <c r="H11" s="2"/>
      <c r="I11" s="2"/>
      <c r="J11" s="2"/>
      <c r="K11" s="2"/>
    </row>
    <row r="12" spans="1:12" ht="13.5" customHeight="1" x14ac:dyDescent="0.25">
      <c r="B12" s="1"/>
      <c r="H12" s="2"/>
      <c r="I12" s="2"/>
      <c r="J12" s="19"/>
      <c r="K12" s="20"/>
    </row>
    <row r="13" spans="1:12" x14ac:dyDescent="0.25">
      <c r="B13" s="1"/>
    </row>
    <row r="14" spans="1:12" x14ac:dyDescent="0.25">
      <c r="B14" s="1"/>
    </row>
    <row r="15" spans="1:12" x14ac:dyDescent="0.25">
      <c r="B15" s="1"/>
    </row>
    <row r="16" spans="1:12" x14ac:dyDescent="0.25">
      <c r="B16" s="1" t="s">
        <v>125</v>
      </c>
    </row>
    <row r="17" spans="2:12" x14ac:dyDescent="0.25">
      <c r="B17" s="1"/>
    </row>
    <row r="18" spans="2:12" x14ac:dyDescent="0.25">
      <c r="B18" s="1"/>
    </row>
    <row r="19" spans="2:12" ht="13.5" customHeight="1" x14ac:dyDescent="0.25">
      <c r="B19" s="1"/>
    </row>
    <row r="20" spans="2:12" ht="13" x14ac:dyDescent="0.3">
      <c r="B20" s="199" t="s">
        <v>126</v>
      </c>
      <c r="C20" s="200"/>
      <c r="D20" s="200"/>
      <c r="E20" s="200"/>
      <c r="F20" s="200"/>
      <c r="G20" s="200"/>
      <c r="H20" s="200"/>
      <c r="I20" s="31"/>
      <c r="J20" s="31"/>
      <c r="K20" s="32"/>
      <c r="L20" s="25"/>
    </row>
    <row r="21" spans="2:12" ht="13" x14ac:dyDescent="0.3">
      <c r="B21" s="26" t="s">
        <v>127</v>
      </c>
      <c r="C21" s="22"/>
      <c r="D21" s="22"/>
      <c r="E21" s="22"/>
      <c r="F21" s="22"/>
      <c r="G21" s="22"/>
      <c r="H21" s="22"/>
      <c r="I21" s="22"/>
      <c r="J21" s="22"/>
      <c r="K21" s="27"/>
      <c r="L21" s="27"/>
    </row>
    <row r="22" spans="2:12" ht="13" x14ac:dyDescent="0.3">
      <c r="B22" s="33" t="s">
        <v>128</v>
      </c>
      <c r="C22" s="22"/>
      <c r="D22" s="22"/>
      <c r="E22" s="22"/>
      <c r="F22" s="22"/>
      <c r="G22" s="22"/>
      <c r="H22" s="22"/>
      <c r="I22" s="22"/>
      <c r="J22" s="22"/>
      <c r="K22" s="27"/>
      <c r="L22" s="27"/>
    </row>
    <row r="23" spans="2:12" ht="13" x14ac:dyDescent="0.3">
      <c r="B23" s="26" t="s">
        <v>129</v>
      </c>
      <c r="C23" s="22"/>
      <c r="D23" s="22"/>
      <c r="E23" s="22"/>
      <c r="F23" s="22"/>
      <c r="G23" s="22"/>
      <c r="H23" s="22"/>
      <c r="I23" s="22"/>
      <c r="J23" s="22"/>
      <c r="K23" s="27"/>
      <c r="L23" s="27"/>
    </row>
    <row r="24" spans="2:12" ht="13" x14ac:dyDescent="0.3">
      <c r="B24" s="26" t="s">
        <v>130</v>
      </c>
      <c r="C24" s="22"/>
      <c r="D24" s="22"/>
      <c r="E24" s="22"/>
      <c r="F24" s="22"/>
      <c r="G24" s="22"/>
      <c r="H24" s="22"/>
      <c r="I24" s="22"/>
      <c r="J24" s="22"/>
      <c r="K24" s="27"/>
      <c r="L24" s="27"/>
    </row>
    <row r="25" spans="2:12" ht="13" x14ac:dyDescent="0.3">
      <c r="B25" s="26" t="s">
        <v>131</v>
      </c>
      <c r="C25" s="22"/>
      <c r="D25" s="22"/>
      <c r="E25" s="22"/>
      <c r="F25" s="22"/>
      <c r="G25" s="22"/>
      <c r="H25" s="22"/>
      <c r="I25" s="22"/>
      <c r="J25" s="22"/>
      <c r="K25" s="27"/>
      <c r="L25" s="27"/>
    </row>
    <row r="26" spans="2:12" ht="13.5" customHeight="1" x14ac:dyDescent="0.3">
      <c r="B26" s="28" t="s">
        <v>132</v>
      </c>
      <c r="C26" s="29"/>
      <c r="D26" s="29"/>
      <c r="E26" s="29"/>
      <c r="F26" s="29"/>
      <c r="G26" s="29"/>
      <c r="H26" s="29"/>
      <c r="I26" s="29"/>
      <c r="J26" s="29"/>
      <c r="K26" s="30"/>
      <c r="L26" s="30"/>
    </row>
    <row r="27" spans="2:12" x14ac:dyDescent="0.25">
      <c r="B27" s="1"/>
    </row>
    <row r="28" spans="2:12" x14ac:dyDescent="0.25">
      <c r="B28" s="1"/>
    </row>
  </sheetData>
  <sheetProtection formatCells="0" formatColumns="0" formatRows="0" insertColumns="0" insertRows="0" insertHyperlinks="0" deleteColumns="0" deleteRows="0" sort="0" autoFilter="0" pivotTables="0"/>
  <mergeCells count="4">
    <mergeCell ref="B20:H20"/>
    <mergeCell ref="B1:F1"/>
    <mergeCell ref="A9:B9"/>
    <mergeCell ref="H1:K1"/>
  </mergeCells>
  <pageMargins left="0.39370078740157483" right="0.39370078740157483" top="0.98425196850393704" bottom="0.98425196850393704" header="0.51181102362204722" footer="0.51181102362204722"/>
  <pageSetup paperSize="9" orientation="landscape"/>
  <headerFooter alignWithMargins="0">
    <oddHeader>&amp;CPagina &amp;P&amp;Rvakantierooster 2016-2017</oddHeader>
    <oddFooter>&amp;L&amp;T&amp;R&amp;D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7083887A4EFF4A824EC0CF143D3C78" ma:contentTypeVersion="" ma:contentTypeDescription="Een nieuw document maken." ma:contentTypeScope="" ma:versionID="194ea3cf5d7b526d96f208cf7af256a6">
  <xsd:schema xmlns:xsd="http://www.w3.org/2001/XMLSchema" xmlns:xs="http://www.w3.org/2001/XMLSchema" xmlns:p="http://schemas.microsoft.com/office/2006/metadata/properties" xmlns:ns2="0e321705-bdd9-4928-aa7a-1810fe413b13" targetNamespace="http://schemas.microsoft.com/office/2006/metadata/properties" ma:root="true" ma:fieldsID="df93ebe92a3cee2c2887f28f4169282e" ns2:_="">
    <xsd:import namespace="0e321705-bdd9-4928-aa7a-1810fe413b1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SharingHintHash" minOccurs="0"/>
                <xsd:element ref="ns2:UniqueSourceRef" minOccurs="0"/>
                <xsd:element ref="ns2:FileHash" minOccurs="0"/>
                <xsd:element ref="ns2:CloudMigratorVersion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321705-bdd9-4928-aa7a-1810fe413b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  <xsd:element name="UniqueSourceRef" ma:index="11" nillable="true" ma:displayName="UniqueSourceRef" ma:internalName="UniqueSourceRef">
      <xsd:simpleType>
        <xsd:restriction base="dms:Note">
          <xsd:maxLength value="255"/>
        </xsd:restriction>
      </xsd:simpleType>
    </xsd:element>
    <xsd:element name="FileHash" ma:index="12" nillable="true" ma:displayName="FileHash" ma:internalName="FileHash">
      <xsd:simpleType>
        <xsd:restriction base="dms:Note">
          <xsd:maxLength value="255"/>
        </xsd:restriction>
      </xsd:simpleType>
    </xsd:element>
    <xsd:element name="CloudMigratorVersion" ma:index="13" nillable="true" ma:displayName="CloudMigratorVersion" ma:internalName="CloudMigratorVersion">
      <xsd:simpleType>
        <xsd:restriction base="dms:Note">
          <xsd:maxLength value="255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eHash xmlns="0e321705-bdd9-4928-aa7a-1810fe413b13" xsi:nil="true"/>
    <SharedWithUsers xmlns="0e321705-bdd9-4928-aa7a-1810fe413b13">
      <UserInfo>
        <DisplayName>Laura Kroes</DisplayName>
        <AccountId>85</AccountId>
        <AccountType/>
      </UserInfo>
      <UserInfo>
        <DisplayName>Mireille Mensink</DisplayName>
        <AccountId>1663</AccountId>
        <AccountType/>
      </UserInfo>
    </SharedWithUsers>
    <UniqueSourceRef xmlns="0e321705-bdd9-4928-aa7a-1810fe413b13" xsi:nil="true"/>
    <CloudMigratorVersion xmlns="0e321705-bdd9-4928-aa7a-1810fe413b13" xsi:nil="true"/>
  </documentManagement>
</p:properties>
</file>

<file path=customXml/itemProps1.xml><?xml version="1.0" encoding="utf-8"?>
<ds:datastoreItem xmlns:ds="http://schemas.openxmlformats.org/officeDocument/2006/customXml" ds:itemID="{B49C42A5-ED5E-4D7F-BA44-6CCA52D173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CF3258-1CEF-46DF-B51E-C115C7322B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321705-bdd9-4928-aa7a-1810fe413b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90540F-87A4-4F25-A1A2-1F0829C2ABFC}">
  <ds:schemaRefs>
    <ds:schemaRef ds:uri="http://schemas.microsoft.com/office/2006/metadata/properties"/>
    <ds:schemaRef ds:uri="http://schemas.microsoft.com/office/infopath/2007/PartnerControls"/>
    <ds:schemaRef ds:uri="0e321705-bdd9-4928-aa7a-1810fe413b1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vakantierooster</vt:lpstr>
      <vt:lpstr>berekening</vt:lpstr>
      <vt:lpstr>schooltijden</vt:lpstr>
      <vt:lpstr>berekening!Afdrukbereik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Vosseschans</dc:creator>
  <cp:keywords/>
  <dc:description/>
  <cp:lastModifiedBy>Anneke Zantboer</cp:lastModifiedBy>
  <cp:revision/>
  <dcterms:created xsi:type="dcterms:W3CDTF">2000-10-31T22:11:41Z</dcterms:created>
  <dcterms:modified xsi:type="dcterms:W3CDTF">2023-02-20T15:48:07Z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Hash">
    <vt:lpwstr/>
  </property>
  <property fmtid="{D5CDD505-2E9C-101B-9397-08002B2CF9AE}" pid="3" name="UniqueSourceRef">
    <vt:lpwstr/>
  </property>
  <property fmtid="{D5CDD505-2E9C-101B-9397-08002B2CF9AE}" pid="4" name="CloudMigratorVersion">
    <vt:lpwstr/>
  </property>
  <property fmtid="{D5CDD505-2E9C-101B-9397-08002B2CF9AE}" pid="5" name="ContentTypeId">
    <vt:lpwstr>0x010100057083887A4EFF4A824EC0CF143D3C78</vt:lpwstr>
  </property>
  <property fmtid="{D5CDD505-2E9C-101B-9397-08002B2CF9AE}" pid="6" name="Order">
    <vt:r8>523600</vt:r8>
  </property>
  <property fmtid="{D5CDD505-2E9C-101B-9397-08002B2CF9AE}" pid="7" name="ComplianceAssetId">
    <vt:lpwstr/>
  </property>
</Properties>
</file>